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中央和地方资金支出_分资金（单位_万元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ERROR" hidden="1">#NAME?</definedName>
    <definedName name="_xlnm.Print_Titles" localSheetId="0">'中央和地方资金支出_分资金（单位_万元）'!$A:$B,'中央和地方资金支出_分资金（单位_万元）'!$3:$5</definedName>
  </definedNames>
  <calcPr fullCalcOnLoad="1"/>
</workbook>
</file>

<file path=xl/sharedStrings.xml><?xml version="1.0" encoding="utf-8"?>
<sst xmlns="http://schemas.openxmlformats.org/spreadsheetml/2006/main" count="96" uniqueCount="51">
  <si>
    <t>湛江市直达资金支出汇总表（12.31）</t>
  </si>
  <si>
    <t>序号</t>
  </si>
  <si>
    <t>资金名称</t>
  </si>
  <si>
    <t>全市</t>
  </si>
  <si>
    <t>市级</t>
  </si>
  <si>
    <t>县（区）级</t>
  </si>
  <si>
    <t>赤坎区</t>
  </si>
  <si>
    <t>霞山区</t>
  </si>
  <si>
    <t>麻章区</t>
  </si>
  <si>
    <t>坡头区</t>
  </si>
  <si>
    <t>吴川市</t>
  </si>
  <si>
    <t>遂溪县</t>
  </si>
  <si>
    <t>经开区</t>
  </si>
  <si>
    <t>雷州市</t>
  </si>
  <si>
    <t>廉江市</t>
  </si>
  <si>
    <t>徐闻县</t>
  </si>
  <si>
    <t>资金总量</t>
  </si>
  <si>
    <t>支出金额</t>
  </si>
  <si>
    <t>支出进度</t>
  </si>
  <si>
    <t>直达资金</t>
  </si>
  <si>
    <t>社保口</t>
  </si>
  <si>
    <t xml:space="preserve">      残疾人事业发展补助经费</t>
  </si>
  <si>
    <t xml:space="preserve">      城乡居民基本养老保险补助经费</t>
  </si>
  <si>
    <t xml:space="preserve">      城乡居民基本医疗保险补助</t>
  </si>
  <si>
    <t xml:space="preserve">      基本公共卫生服务补助资金</t>
  </si>
  <si>
    <t xml:space="preserve">      基本药物制度补助资金</t>
  </si>
  <si>
    <t xml:space="preserve">      计划生育转移支付资金</t>
  </si>
  <si>
    <t xml:space="preserve">      就业补助资金</t>
  </si>
  <si>
    <t xml:space="preserve">      困难群众救助补助经费</t>
  </si>
  <si>
    <t xml:space="preserve">      医疗服务与保障能力提升补助资金</t>
  </si>
  <si>
    <t xml:space="preserve">      医疗救助补助资金</t>
  </si>
  <si>
    <t xml:space="preserve">      优抚对象补助经费</t>
  </si>
  <si>
    <t xml:space="preserve">      优抚对象医疗保障经费</t>
  </si>
  <si>
    <t xml:space="preserve">      体制结算_各项结算补助</t>
  </si>
  <si>
    <t>科教文口</t>
  </si>
  <si>
    <t xml:space="preserve">      城乡义务教育补助经费</t>
  </si>
  <si>
    <t xml:space="preserve">      学生资助补助经费</t>
  </si>
  <si>
    <t>综合口</t>
  </si>
  <si>
    <t>100.0%</t>
  </si>
  <si>
    <t xml:space="preserve">      成品油税费改革转移支付</t>
  </si>
  <si>
    <t>农业口</t>
  </si>
  <si>
    <t xml:space="preserve">      农田建设补助资金</t>
  </si>
  <si>
    <t xml:space="preserve">      生猪（牛羊）调出大县奖励资金</t>
  </si>
  <si>
    <t/>
  </si>
  <si>
    <t xml:space="preserve">      渔业发展补助资金</t>
  </si>
  <si>
    <t>基建口</t>
  </si>
  <si>
    <t xml:space="preserve">      农村危房改造补助资金</t>
  </si>
  <si>
    <t xml:space="preserve">      中央财政城镇保障性安居工程专项资金</t>
  </si>
  <si>
    <t>预算口</t>
  </si>
  <si>
    <t xml:space="preserve">      县级基本财力保障机制奖补资金</t>
  </si>
  <si>
    <t>单位：万元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</si>
</sst>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_ "/>
    <numFmt numFmtId="181" formatCode="#,##0.00_ "/>
    <numFmt numFmtId="182" formatCode="0.0%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180" fontId="0" fillId="0" borderId="14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182" fontId="4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182" fontId="7" fillId="0" borderId="9" xfId="0" applyNumberFormat="1" applyFont="1" applyFill="1" applyBorder="1" applyAlignment="1">
      <alignment horizontal="right" vertical="center" wrapText="1"/>
    </xf>
    <xf numFmtId="182" fontId="7" fillId="0" borderId="9" xfId="33" applyNumberFormat="1" applyFont="1" applyBorder="1" applyAlignment="1">
      <alignment horizontal="right" vertical="center" wrapText="1"/>
    </xf>
    <xf numFmtId="182" fontId="7" fillId="0" borderId="9" xfId="0" applyNumberFormat="1" applyFont="1" applyBorder="1" applyAlignment="1">
      <alignment horizontal="right" vertical="center" wrapText="1"/>
    </xf>
    <xf numFmtId="182" fontId="4" fillId="0" borderId="9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10" fontId="7" fillId="0" borderId="9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right" vertical="center" wrapText="1"/>
    </xf>
    <xf numFmtId="9" fontId="4" fillId="0" borderId="9" xfId="33" applyFont="1" applyFill="1" applyBorder="1" applyAlignment="1">
      <alignment horizontal="right" vertical="center" wrapText="1"/>
    </xf>
    <xf numFmtId="10" fontId="7" fillId="0" borderId="9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 vertical="center" wrapText="1"/>
    </xf>
    <xf numFmtId="181" fontId="7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4066;&#30452;&#36798;&#36164;&#37329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4265;&#27743;&#24066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4464;&#38395;&#2143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96;&#22350;&#2130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686;&#23665;&#2130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40635;&#31456;&#2130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2369;&#22836;&#2130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1556;&#24029;&#24066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6930;&#28330;&#21439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2463;&#24320;&#2130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8647;&#24030;&#2406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1310188.4</v>
          </cell>
          <cell r="D5">
            <v>1213091.15</v>
          </cell>
          <cell r="E5" t="str">
            <v>92.6%</v>
          </cell>
          <cell r="F5">
            <v>302541.63</v>
          </cell>
          <cell r="G5">
            <v>272321.68</v>
          </cell>
          <cell r="H5" t="str">
            <v>90.0%</v>
          </cell>
          <cell r="I5">
            <v>1007646.76</v>
          </cell>
          <cell r="J5">
            <v>940769.46</v>
          </cell>
          <cell r="K5" t="str">
            <v>93.4%</v>
          </cell>
        </row>
        <row r="6">
          <cell r="B6" t="str">
            <v>   共同财政事权转移支付</v>
          </cell>
          <cell r="C6">
            <v>999251.4</v>
          </cell>
          <cell r="D6">
            <v>904343.58</v>
          </cell>
          <cell r="E6" t="str">
            <v>90.5%</v>
          </cell>
          <cell r="F6">
            <v>302491.63</v>
          </cell>
          <cell r="G6">
            <v>272321.68</v>
          </cell>
          <cell r="H6" t="str">
            <v>90.0%</v>
          </cell>
          <cell r="I6">
            <v>696759.76</v>
          </cell>
          <cell r="J6">
            <v>632021.9</v>
          </cell>
          <cell r="K6" t="str">
            <v>90.7%</v>
          </cell>
        </row>
        <row r="7">
          <cell r="B7" t="str">
            <v>      残疾人事业发展补助经费</v>
          </cell>
          <cell r="C7">
            <v>658.23</v>
          </cell>
          <cell r="D7">
            <v>502.02</v>
          </cell>
          <cell r="E7" t="str">
            <v>76.3%</v>
          </cell>
          <cell r="F7" t="str">
            <v/>
          </cell>
          <cell r="G7" t="str">
            <v/>
          </cell>
          <cell r="H7" t="str">
            <v/>
          </cell>
          <cell r="I7">
            <v>658.23</v>
          </cell>
          <cell r="J7">
            <v>502.02</v>
          </cell>
          <cell r="K7" t="str">
            <v>76.3%</v>
          </cell>
        </row>
        <row r="8">
          <cell r="B8" t="str">
            <v>      城乡居民基本养老保险补助经费</v>
          </cell>
          <cell r="C8">
            <v>163300.79</v>
          </cell>
          <cell r="D8">
            <v>163300.79</v>
          </cell>
          <cell r="E8" t="str">
            <v>100.0%</v>
          </cell>
          <cell r="F8">
            <v>303</v>
          </cell>
          <cell r="G8">
            <v>303</v>
          </cell>
          <cell r="H8" t="str">
            <v>100.0%</v>
          </cell>
          <cell r="I8">
            <v>162997.79</v>
          </cell>
          <cell r="J8">
            <v>162997.79</v>
          </cell>
          <cell r="K8" t="str">
            <v>100.0%</v>
          </cell>
        </row>
        <row r="9">
          <cell r="B9" t="str">
            <v>      城乡居民基本医疗保险补助</v>
          </cell>
          <cell r="C9">
            <v>315981.41</v>
          </cell>
          <cell r="D9">
            <v>296084.62</v>
          </cell>
          <cell r="E9" t="str">
            <v>93.7%</v>
          </cell>
          <cell r="F9">
            <v>214772.03</v>
          </cell>
          <cell r="G9">
            <v>195052.24</v>
          </cell>
          <cell r="H9" t="str">
            <v>90.8%</v>
          </cell>
          <cell r="I9">
            <v>101209.38</v>
          </cell>
          <cell r="J9">
            <v>101032.38</v>
          </cell>
          <cell r="K9" t="str">
            <v>99.8%</v>
          </cell>
        </row>
        <row r="10">
          <cell r="B10" t="str">
            <v>      城乡义务教育补助经费</v>
          </cell>
          <cell r="C10">
            <v>136737.7</v>
          </cell>
          <cell r="D10">
            <v>122246.19</v>
          </cell>
          <cell r="E10" t="str">
            <v>89.4%</v>
          </cell>
          <cell r="F10">
            <v>309.21</v>
          </cell>
          <cell r="G10">
            <v>294.76</v>
          </cell>
          <cell r="H10" t="str">
            <v>95.3%</v>
          </cell>
          <cell r="I10">
            <v>136428.49</v>
          </cell>
          <cell r="J10">
            <v>121951.43</v>
          </cell>
          <cell r="K10" t="str">
            <v>89.4%</v>
          </cell>
        </row>
        <row r="11">
          <cell r="B11" t="str">
            <v>      成品油税费改革转移支付</v>
          </cell>
          <cell r="C11">
            <v>16582</v>
          </cell>
          <cell r="D11">
            <v>16582</v>
          </cell>
          <cell r="E11" t="str">
            <v>100.0%</v>
          </cell>
          <cell r="F11">
            <v>11192</v>
          </cell>
          <cell r="G11">
            <v>11192</v>
          </cell>
          <cell r="H11" t="str">
            <v>100.0%</v>
          </cell>
          <cell r="I11">
            <v>5390</v>
          </cell>
          <cell r="J11">
            <v>5390</v>
          </cell>
          <cell r="K11" t="str">
            <v>100.0%</v>
          </cell>
        </row>
        <row r="12">
          <cell r="B12" t="str">
            <v>      基本公共卫生服务补助资金</v>
          </cell>
          <cell r="C12">
            <v>53490.2</v>
          </cell>
          <cell r="D12">
            <v>48004.25</v>
          </cell>
          <cell r="E12" t="str">
            <v>89.7%</v>
          </cell>
          <cell r="F12">
            <v>1446.37</v>
          </cell>
          <cell r="G12">
            <v>712.29</v>
          </cell>
          <cell r="H12" t="str">
            <v>49.2%</v>
          </cell>
          <cell r="I12">
            <v>52043.83</v>
          </cell>
          <cell r="J12">
            <v>47291.97</v>
          </cell>
          <cell r="K12" t="str">
            <v>90.9%</v>
          </cell>
        </row>
        <row r="13">
          <cell r="B13" t="str">
            <v>      基本药物制度补助资金</v>
          </cell>
          <cell r="C13">
            <v>3328</v>
          </cell>
          <cell r="D13">
            <v>2387.94</v>
          </cell>
          <cell r="E13" t="str">
            <v>71.8%</v>
          </cell>
          <cell r="F13" t="str">
            <v/>
          </cell>
          <cell r="G13" t="str">
            <v/>
          </cell>
          <cell r="H13" t="str">
            <v/>
          </cell>
          <cell r="I13">
            <v>3328</v>
          </cell>
          <cell r="J13">
            <v>2387.94</v>
          </cell>
          <cell r="K13" t="str">
            <v>71.8%</v>
          </cell>
        </row>
        <row r="14">
          <cell r="B14" t="str">
            <v>      计划生育转移支付资金</v>
          </cell>
          <cell r="C14">
            <v>1489.77</v>
          </cell>
          <cell r="D14">
            <v>1440.64</v>
          </cell>
          <cell r="E14" t="str">
            <v>96.7%</v>
          </cell>
          <cell r="F14" t="str">
            <v/>
          </cell>
          <cell r="G14" t="str">
            <v/>
          </cell>
          <cell r="H14" t="str">
            <v/>
          </cell>
          <cell r="I14">
            <v>1489.77</v>
          </cell>
          <cell r="J14">
            <v>1440.64</v>
          </cell>
          <cell r="K14" t="str">
            <v>96.7%</v>
          </cell>
        </row>
        <row r="15">
          <cell r="B15" t="str">
            <v>      就业补助资金</v>
          </cell>
          <cell r="C15">
            <v>5389</v>
          </cell>
          <cell r="D15">
            <v>5326.76</v>
          </cell>
          <cell r="E15" t="str">
            <v>98.8%</v>
          </cell>
          <cell r="F15">
            <v>1939</v>
          </cell>
          <cell r="G15">
            <v>1928.31</v>
          </cell>
          <cell r="H15" t="str">
            <v>99.4%</v>
          </cell>
          <cell r="I15">
            <v>3450</v>
          </cell>
          <cell r="J15">
            <v>3398.45</v>
          </cell>
          <cell r="K15" t="str">
            <v>98.5%</v>
          </cell>
        </row>
        <row r="16">
          <cell r="B16" t="str">
            <v>      困难群众救助补助经费</v>
          </cell>
          <cell r="C16">
            <v>142302</v>
          </cell>
          <cell r="D16">
            <v>132131.45</v>
          </cell>
          <cell r="E16" t="str">
            <v>92.9%</v>
          </cell>
          <cell r="F16">
            <v>600</v>
          </cell>
          <cell r="G16">
            <v>369.69</v>
          </cell>
          <cell r="H16" t="str">
            <v>61.6%</v>
          </cell>
          <cell r="I16">
            <v>141702</v>
          </cell>
          <cell r="J16">
            <v>131761.75</v>
          </cell>
          <cell r="K16" t="str">
            <v>93.0%</v>
          </cell>
        </row>
        <row r="17">
          <cell r="B17" t="str">
            <v>      农村危房改造补助资金</v>
          </cell>
          <cell r="C17">
            <v>553</v>
          </cell>
          <cell r="D17">
            <v>173.6</v>
          </cell>
          <cell r="E17" t="str">
            <v>31.4%</v>
          </cell>
          <cell r="F17" t="str">
            <v/>
          </cell>
          <cell r="G17" t="str">
            <v/>
          </cell>
          <cell r="H17" t="str">
            <v/>
          </cell>
          <cell r="I17">
            <v>553</v>
          </cell>
          <cell r="J17">
            <v>173.6</v>
          </cell>
          <cell r="K17" t="str">
            <v>31.4%</v>
          </cell>
        </row>
        <row r="18">
          <cell r="B18" t="str">
            <v>      农田建设补助资金</v>
          </cell>
          <cell r="C18">
            <v>25120</v>
          </cell>
          <cell r="D18">
            <v>7738.79</v>
          </cell>
          <cell r="E18" t="str">
            <v>30.8%</v>
          </cell>
          <cell r="F18" t="str">
            <v/>
          </cell>
          <cell r="G18" t="str">
            <v/>
          </cell>
          <cell r="H18" t="str">
            <v/>
          </cell>
          <cell r="I18">
            <v>25120</v>
          </cell>
          <cell r="J18">
            <v>7738.79</v>
          </cell>
          <cell r="K18" t="str">
            <v>30.8%</v>
          </cell>
        </row>
        <row r="19">
          <cell r="B19" t="str">
            <v>      学生资助补助经费</v>
          </cell>
          <cell r="C19">
            <v>24020.28</v>
          </cell>
          <cell r="D19">
            <v>20761.89</v>
          </cell>
          <cell r="E19" t="str">
            <v>86.4%</v>
          </cell>
          <cell r="F19">
            <v>15614.13</v>
          </cell>
          <cell r="G19">
            <v>13798.48</v>
          </cell>
          <cell r="H19" t="str">
            <v>88.4%</v>
          </cell>
          <cell r="I19">
            <v>8406.15</v>
          </cell>
          <cell r="J19">
            <v>6963.4</v>
          </cell>
          <cell r="K19" t="str">
            <v>82.8%</v>
          </cell>
        </row>
        <row r="20">
          <cell r="B20" t="str">
            <v>      医疗服务与保障能力提升补助资金</v>
          </cell>
          <cell r="C20">
            <v>9799.94</v>
          </cell>
          <cell r="D20">
            <v>5321.9</v>
          </cell>
          <cell r="E20" t="str">
            <v>54.3%</v>
          </cell>
          <cell r="F20">
            <v>5730.94</v>
          </cell>
          <cell r="G20">
            <v>2534.41</v>
          </cell>
          <cell r="H20" t="str">
            <v>44.2%</v>
          </cell>
          <cell r="I20">
            <v>4069</v>
          </cell>
          <cell r="J20">
            <v>2787.49</v>
          </cell>
          <cell r="K20" t="str">
            <v>68.5%</v>
          </cell>
        </row>
        <row r="21">
          <cell r="B21" t="str">
            <v>      医疗救助补助资金</v>
          </cell>
          <cell r="C21">
            <v>46125</v>
          </cell>
          <cell r="D21">
            <v>46087</v>
          </cell>
          <cell r="E21" t="str">
            <v>99.9%</v>
          </cell>
          <cell r="F21">
            <v>46125</v>
          </cell>
          <cell r="G21">
            <v>46087</v>
          </cell>
          <cell r="H21" t="str">
            <v>99.9%</v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>      优抚对象补助经费</v>
          </cell>
          <cell r="C22">
            <v>29529.11</v>
          </cell>
          <cell r="D22">
            <v>28930.58</v>
          </cell>
          <cell r="E22" t="str">
            <v>98.0%</v>
          </cell>
          <cell r="F22">
            <v>72</v>
          </cell>
          <cell r="G22">
            <v>47.42</v>
          </cell>
          <cell r="H22" t="str">
            <v>65.9%</v>
          </cell>
          <cell r="I22">
            <v>29457.11</v>
          </cell>
          <cell r="J22">
            <v>28883.16</v>
          </cell>
          <cell r="K22" t="str">
            <v>98.1%</v>
          </cell>
        </row>
        <row r="23">
          <cell r="B23" t="str">
            <v>      优抚对象医疗保障经费</v>
          </cell>
          <cell r="C23">
            <v>1321</v>
          </cell>
          <cell r="D23">
            <v>997.09</v>
          </cell>
          <cell r="E23" t="str">
            <v>75.5%</v>
          </cell>
          <cell r="F23" t="str">
            <v/>
          </cell>
          <cell r="G23" t="str">
            <v/>
          </cell>
          <cell r="H23" t="str">
            <v/>
          </cell>
          <cell r="I23">
            <v>1321</v>
          </cell>
          <cell r="J23">
            <v>997.09</v>
          </cell>
          <cell r="K23" t="str">
            <v>75.5%</v>
          </cell>
        </row>
        <row r="24">
          <cell r="B24" t="str">
            <v>      渔业发展补助资金</v>
          </cell>
          <cell r="C24">
            <v>15172</v>
          </cell>
          <cell r="D24" t="str">
            <v/>
          </cell>
          <cell r="E24" t="str">
            <v/>
          </cell>
          <cell r="F24">
            <v>4280</v>
          </cell>
          <cell r="G24" t="str">
            <v/>
          </cell>
          <cell r="H24" t="str">
            <v/>
          </cell>
          <cell r="I24">
            <v>10892</v>
          </cell>
          <cell r="J24" t="str">
            <v/>
          </cell>
          <cell r="K24" t="str">
            <v/>
          </cell>
        </row>
        <row r="25">
          <cell r="B25" t="str">
            <v>      中央财政城镇保障性安居工程专项资金</v>
          </cell>
          <cell r="C25">
            <v>8351.97</v>
          </cell>
          <cell r="D25">
            <v>6326.07</v>
          </cell>
          <cell r="E25" t="str">
            <v>75.7%</v>
          </cell>
          <cell r="F25">
            <v>107.95</v>
          </cell>
          <cell r="G25">
            <v>2.09</v>
          </cell>
          <cell r="H25" t="str">
            <v>1.9%</v>
          </cell>
          <cell r="I25">
            <v>8244.02</v>
          </cell>
          <cell r="J25">
            <v>6323.98</v>
          </cell>
          <cell r="K25" t="str">
            <v>76.7%</v>
          </cell>
        </row>
        <row r="26">
          <cell r="B26" t="str">
            <v>   一般性转移支付</v>
          </cell>
          <cell r="C26">
            <v>310937</v>
          </cell>
          <cell r="D26">
            <v>308747.57</v>
          </cell>
          <cell r="E26" t="str">
            <v>99.3%</v>
          </cell>
          <cell r="F26">
            <v>50</v>
          </cell>
          <cell r="G26" t="str">
            <v/>
          </cell>
          <cell r="H26" t="str">
            <v/>
          </cell>
          <cell r="I26">
            <v>310887</v>
          </cell>
          <cell r="J26">
            <v>308747.57</v>
          </cell>
          <cell r="K26" t="str">
            <v>99.3%</v>
          </cell>
        </row>
        <row r="28">
          <cell r="I28">
            <v>2131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222367.23</v>
          </cell>
          <cell r="D5">
            <v>211848.43</v>
          </cell>
          <cell r="E5" t="str">
            <v>95.3%</v>
          </cell>
        </row>
        <row r="6">
          <cell r="B6" t="str">
            <v>   共同财政事权转移支付</v>
          </cell>
          <cell r="C6">
            <v>153260.23</v>
          </cell>
          <cell r="D6">
            <v>143379.43</v>
          </cell>
          <cell r="E6" t="str">
            <v>93.6%</v>
          </cell>
        </row>
        <row r="7">
          <cell r="B7" t="str">
            <v>      残疾人事业发展补助经费</v>
          </cell>
          <cell r="C7">
            <v>97.74</v>
          </cell>
          <cell r="D7">
            <v>97.74</v>
          </cell>
          <cell r="E7" t="str">
            <v>100.0%</v>
          </cell>
        </row>
        <row r="8">
          <cell r="B8" t="str">
            <v>      城乡居民基本养老保险补助经费</v>
          </cell>
          <cell r="C8">
            <v>36803.31</v>
          </cell>
          <cell r="D8">
            <v>36803.31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23593.29</v>
          </cell>
          <cell r="D9">
            <v>23593.29</v>
          </cell>
          <cell r="E9" t="str">
            <v>100.0%</v>
          </cell>
        </row>
        <row r="10">
          <cell r="B10" t="str">
            <v>      城乡义务教育补助经费</v>
          </cell>
          <cell r="C10">
            <v>29003.09</v>
          </cell>
          <cell r="D10">
            <v>26809.59</v>
          </cell>
          <cell r="E10" t="str">
            <v>92.4%</v>
          </cell>
        </row>
        <row r="11">
          <cell r="B11" t="str">
            <v>      成品油税费改革转移支付</v>
          </cell>
          <cell r="C11">
            <v>3890</v>
          </cell>
          <cell r="D11">
            <v>3890</v>
          </cell>
          <cell r="E11" t="str">
            <v>100.0%</v>
          </cell>
        </row>
        <row r="12">
          <cell r="B12" t="str">
            <v>      基本公共卫生服务补助资金</v>
          </cell>
          <cell r="C12">
            <v>10858.57</v>
          </cell>
          <cell r="D12">
            <v>10817.43</v>
          </cell>
          <cell r="E12" t="str">
            <v>99.6%</v>
          </cell>
        </row>
        <row r="13">
          <cell r="B13" t="str">
            <v>      基本药物制度补助资金</v>
          </cell>
          <cell r="C13">
            <v>745</v>
          </cell>
          <cell r="D13">
            <v>434</v>
          </cell>
          <cell r="E13" t="str">
            <v>58.3%</v>
          </cell>
        </row>
        <row r="14">
          <cell r="B14" t="str">
            <v>      计划生育转移支付资金</v>
          </cell>
          <cell r="C14">
            <v>249.46</v>
          </cell>
          <cell r="D14">
            <v>249.46</v>
          </cell>
          <cell r="E14" t="str">
            <v>100.0%</v>
          </cell>
        </row>
        <row r="15">
          <cell r="B15" t="str">
            <v>      就业补助资金</v>
          </cell>
          <cell r="C15">
            <v>600</v>
          </cell>
          <cell r="D15">
            <v>599.29</v>
          </cell>
          <cell r="E15" t="str">
            <v>99.9%</v>
          </cell>
        </row>
        <row r="16">
          <cell r="B16" t="str">
            <v>      困难群众救助补助经费</v>
          </cell>
          <cell r="C16">
            <v>31787</v>
          </cell>
          <cell r="D16">
            <v>29539.22</v>
          </cell>
          <cell r="E16" t="str">
            <v>92.9%</v>
          </cell>
        </row>
        <row r="17">
          <cell r="B17" t="str">
            <v>      农村危房改造补助资金</v>
          </cell>
          <cell r="C17">
            <v>207.2</v>
          </cell>
          <cell r="D17" t="str">
            <v/>
          </cell>
          <cell r="E17" t="str">
            <v/>
          </cell>
        </row>
        <row r="18">
          <cell r="B18" t="str">
            <v>      农田建设补助资金</v>
          </cell>
          <cell r="C18">
            <v>4606</v>
          </cell>
          <cell r="D18">
            <v>101.59</v>
          </cell>
          <cell r="E18" t="str">
            <v>2.2%</v>
          </cell>
        </row>
        <row r="19">
          <cell r="B19" t="str">
            <v>      学生资助补助经费</v>
          </cell>
          <cell r="C19">
            <v>2402.6</v>
          </cell>
          <cell r="D19">
            <v>2357.33</v>
          </cell>
          <cell r="E19" t="str">
            <v>98.1%</v>
          </cell>
        </row>
        <row r="20">
          <cell r="B20" t="str">
            <v>      医疗服务与保障能力提升补助资金</v>
          </cell>
          <cell r="C20">
            <v>737.66</v>
          </cell>
          <cell r="D20">
            <v>687.66</v>
          </cell>
          <cell r="E20" t="str">
            <v>93.2%</v>
          </cell>
        </row>
        <row r="21">
          <cell r="B21" t="str">
            <v>      优抚对象补助经费</v>
          </cell>
          <cell r="C21">
            <v>6352.87</v>
          </cell>
          <cell r="D21">
            <v>6226.22</v>
          </cell>
          <cell r="E21" t="str">
            <v>98.0%</v>
          </cell>
        </row>
        <row r="22">
          <cell r="B22" t="str">
            <v>      优抚对象医疗保障经费</v>
          </cell>
          <cell r="C22">
            <v>304</v>
          </cell>
          <cell r="D22">
            <v>304</v>
          </cell>
          <cell r="E22" t="str">
            <v>100.0%</v>
          </cell>
        </row>
        <row r="23">
          <cell r="B23" t="str">
            <v>      渔业发展补助资金</v>
          </cell>
          <cell r="C23">
            <v>108</v>
          </cell>
          <cell r="D23" t="str">
            <v/>
          </cell>
          <cell r="E23" t="str">
            <v/>
          </cell>
        </row>
        <row r="24">
          <cell r="B24" t="str">
            <v>      中央财政城镇保障性安居工程专项资金</v>
          </cell>
          <cell r="C24">
            <v>914.44</v>
          </cell>
          <cell r="D24">
            <v>869.31</v>
          </cell>
          <cell r="E24" t="str">
            <v>95.1%</v>
          </cell>
        </row>
        <row r="25">
          <cell r="B25" t="str">
            <v>   一般性转移支付</v>
          </cell>
          <cell r="C25">
            <v>69107</v>
          </cell>
          <cell r="D25">
            <v>68469</v>
          </cell>
          <cell r="E25" t="str">
            <v>99.1%</v>
          </cell>
        </row>
        <row r="26">
          <cell r="B26" t="str">
            <v>      生猪（牛羊）调出大县奖励资金</v>
          </cell>
          <cell r="C26">
            <v>1006</v>
          </cell>
          <cell r="D26">
            <v>1006</v>
          </cell>
          <cell r="E26" t="str">
            <v>100.0%</v>
          </cell>
        </row>
        <row r="27">
          <cell r="B27" t="str">
            <v>      体制结算_各项结算补助</v>
          </cell>
          <cell r="C27">
            <v>638</v>
          </cell>
          <cell r="D27" t="str">
            <v/>
          </cell>
          <cell r="E27" t="str">
            <v/>
          </cell>
        </row>
        <row r="28">
          <cell r="B28" t="str">
            <v>      县级基本财力保障机制奖补资金</v>
          </cell>
          <cell r="C28">
            <v>67463</v>
          </cell>
          <cell r="D28">
            <v>67463</v>
          </cell>
          <cell r="E28" t="str">
            <v>100.0%</v>
          </cell>
        </row>
        <row r="29">
          <cell r="B29" t="str">
            <v>   专项转移支付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 t="str">
            <v>      普惠金融发展专项资金</v>
          </cell>
          <cell r="C30" t="str">
            <v/>
          </cell>
          <cell r="D30" t="str">
            <v/>
          </cell>
          <cell r="E30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112831.49</v>
          </cell>
          <cell r="D5">
            <v>100404.35</v>
          </cell>
          <cell r="E5" t="str">
            <v>89.0%</v>
          </cell>
        </row>
        <row r="6">
          <cell r="B6" t="str">
            <v>   共同财政事权转移支付</v>
          </cell>
          <cell r="C6">
            <v>76120.49</v>
          </cell>
          <cell r="D6">
            <v>63929.78</v>
          </cell>
          <cell r="E6" t="str">
            <v>84.0%</v>
          </cell>
        </row>
        <row r="7">
          <cell r="B7" t="str">
            <v>      残疾人事业发展补助经费</v>
          </cell>
          <cell r="C7">
            <v>129.69</v>
          </cell>
          <cell r="D7">
            <v>110.3</v>
          </cell>
          <cell r="E7" t="str">
            <v>85.1%</v>
          </cell>
        </row>
        <row r="8">
          <cell r="B8" t="str">
            <v>      城乡居民基本养老保险补助经费</v>
          </cell>
          <cell r="C8">
            <v>15397.22</v>
          </cell>
          <cell r="D8">
            <v>15397.22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8809.2</v>
          </cell>
          <cell r="D9">
            <v>8809.2</v>
          </cell>
          <cell r="E9" t="str">
            <v>100.0%</v>
          </cell>
        </row>
        <row r="10">
          <cell r="B10" t="str">
            <v>      城乡义务教育补助经费</v>
          </cell>
          <cell r="C10">
            <v>13302.51</v>
          </cell>
          <cell r="D10">
            <v>8817.33</v>
          </cell>
          <cell r="E10" t="str">
            <v>66.3%</v>
          </cell>
        </row>
        <row r="11">
          <cell r="B11" t="str">
            <v>      基本公共卫生服务补助资金</v>
          </cell>
          <cell r="C11">
            <v>5210.93</v>
          </cell>
          <cell r="D11">
            <v>4438.77</v>
          </cell>
          <cell r="E11" t="str">
            <v>85.2%</v>
          </cell>
        </row>
        <row r="12">
          <cell r="B12" t="str">
            <v>      基本药物制度补助资金</v>
          </cell>
          <cell r="C12">
            <v>410</v>
          </cell>
          <cell r="D12">
            <v>342.89</v>
          </cell>
          <cell r="E12" t="str">
            <v>83.6%</v>
          </cell>
        </row>
        <row r="13">
          <cell r="B13" t="str">
            <v>      计划生育转移支付资金</v>
          </cell>
          <cell r="C13">
            <v>148.47</v>
          </cell>
          <cell r="D13">
            <v>148.47</v>
          </cell>
          <cell r="E13" t="str">
            <v>100.0%</v>
          </cell>
        </row>
        <row r="14">
          <cell r="B14" t="str">
            <v>      就业补助资金</v>
          </cell>
          <cell r="C14">
            <v>340</v>
          </cell>
          <cell r="D14">
            <v>337.34</v>
          </cell>
          <cell r="E14" t="str">
            <v>99.2%</v>
          </cell>
        </row>
        <row r="15">
          <cell r="B15" t="str">
            <v>      困难群众救助补助经费</v>
          </cell>
          <cell r="C15">
            <v>23720</v>
          </cell>
          <cell r="D15">
            <v>19843.28</v>
          </cell>
          <cell r="E15" t="str">
            <v>83.7%</v>
          </cell>
        </row>
        <row r="16">
          <cell r="B16" t="str">
            <v>      农村危房改造补助资金</v>
          </cell>
          <cell r="C16">
            <v>106.4</v>
          </cell>
          <cell r="D16">
            <v>106.4</v>
          </cell>
          <cell r="E16" t="str">
            <v>100.0%</v>
          </cell>
        </row>
        <row r="17">
          <cell r="B17" t="str">
            <v>      农田建设补助资金</v>
          </cell>
          <cell r="C17">
            <v>3165</v>
          </cell>
          <cell r="D17">
            <v>1641.6</v>
          </cell>
          <cell r="E17" t="str">
            <v>51.9%</v>
          </cell>
        </row>
        <row r="18">
          <cell r="B18" t="str">
            <v>      学生资助补助经费</v>
          </cell>
          <cell r="C18">
            <v>1126.22</v>
          </cell>
          <cell r="D18">
            <v>438.93</v>
          </cell>
          <cell r="E18" t="str">
            <v>39.0%</v>
          </cell>
        </row>
        <row r="19">
          <cell r="B19" t="str">
            <v>      医疗服务与保障能力提升补助资金</v>
          </cell>
          <cell r="C19">
            <v>566.46</v>
          </cell>
          <cell r="D19">
            <v>407.33</v>
          </cell>
          <cell r="E19" t="str">
            <v>71.9%</v>
          </cell>
        </row>
        <row r="20">
          <cell r="B20" t="str">
            <v>      优抚对象补助经费</v>
          </cell>
          <cell r="C20">
            <v>3004.9</v>
          </cell>
          <cell r="D20">
            <v>3004.9</v>
          </cell>
          <cell r="E20" t="str">
            <v>100.0%</v>
          </cell>
        </row>
        <row r="21">
          <cell r="B21" t="str">
            <v>      优抚对象医疗保障经费</v>
          </cell>
          <cell r="C21">
            <v>203</v>
          </cell>
          <cell r="D21">
            <v>85.83</v>
          </cell>
          <cell r="E21" t="str">
            <v>42.3%</v>
          </cell>
        </row>
        <row r="22">
          <cell r="B22" t="str">
            <v>      渔业发展补助资金</v>
          </cell>
          <cell r="C22">
            <v>480.5</v>
          </cell>
          <cell r="D22" t="str">
            <v/>
          </cell>
          <cell r="E22" t="str">
            <v/>
          </cell>
        </row>
        <row r="23">
          <cell r="B23" t="str">
            <v>   一般性转移支付</v>
          </cell>
          <cell r="C23">
            <v>36711</v>
          </cell>
          <cell r="D23">
            <v>36474.56</v>
          </cell>
          <cell r="E23" t="str">
            <v>99.4%</v>
          </cell>
        </row>
        <row r="24">
          <cell r="B24" t="str">
            <v>      体制结算_各项结算补助</v>
          </cell>
          <cell r="C24">
            <v>252</v>
          </cell>
          <cell r="D24">
            <v>15.56</v>
          </cell>
          <cell r="E24" t="str">
            <v>6.2%</v>
          </cell>
        </row>
        <row r="25">
          <cell r="B25" t="str">
            <v>      县级基本财力保障机制奖补资金</v>
          </cell>
          <cell r="C25">
            <v>36459</v>
          </cell>
          <cell r="D25">
            <v>36459</v>
          </cell>
          <cell r="E25" t="str">
            <v>100.0%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24108.67</v>
          </cell>
          <cell r="D5">
            <v>21257.44</v>
          </cell>
          <cell r="E5" t="str">
            <v>88.2%</v>
          </cell>
        </row>
        <row r="6">
          <cell r="B6" t="str">
            <v>   共同财政事权转移支付</v>
          </cell>
          <cell r="C6">
            <v>20317.67</v>
          </cell>
          <cell r="D6">
            <v>17504.44</v>
          </cell>
          <cell r="E6" t="str">
            <v>86.2%</v>
          </cell>
        </row>
        <row r="7">
          <cell r="B7" t="str">
            <v>      残疾人事业发展补助经费</v>
          </cell>
          <cell r="C7">
            <v>24.47</v>
          </cell>
          <cell r="D7">
            <v>23.97</v>
          </cell>
          <cell r="E7" t="str">
            <v>98.0%</v>
          </cell>
        </row>
        <row r="8">
          <cell r="B8" t="str">
            <v>      城乡居民基本养老保险补助经费</v>
          </cell>
          <cell r="C8">
            <v>1242.59</v>
          </cell>
          <cell r="D8">
            <v>1242.59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1937.64</v>
          </cell>
          <cell r="D9">
            <v>1937.64</v>
          </cell>
          <cell r="E9" t="str">
            <v>100.0%</v>
          </cell>
        </row>
        <row r="10">
          <cell r="B10" t="str">
            <v>      城乡义务教育补助经费</v>
          </cell>
          <cell r="C10">
            <v>8276.92</v>
          </cell>
          <cell r="D10">
            <v>7918.86</v>
          </cell>
          <cell r="E10" t="str">
            <v>95.7%</v>
          </cell>
        </row>
        <row r="11">
          <cell r="B11" t="str">
            <v>      基本公共卫生服务补助资金</v>
          </cell>
          <cell r="C11">
            <v>2146.82</v>
          </cell>
          <cell r="D11">
            <v>1741.42</v>
          </cell>
          <cell r="E11" t="str">
            <v>81.1%</v>
          </cell>
        </row>
        <row r="12">
          <cell r="B12" t="str">
            <v>      基本药物制度补助资金</v>
          </cell>
          <cell r="C12">
            <v>97</v>
          </cell>
          <cell r="D12">
            <v>10.6</v>
          </cell>
          <cell r="E12" t="str">
            <v>10.9%</v>
          </cell>
        </row>
        <row r="13">
          <cell r="B13" t="str">
            <v>      计划生育转移支付资金</v>
          </cell>
          <cell r="C13">
            <v>191.92</v>
          </cell>
          <cell r="D13">
            <v>185.26</v>
          </cell>
          <cell r="E13" t="str">
            <v>96.5%</v>
          </cell>
        </row>
        <row r="14">
          <cell r="B14" t="str">
            <v>      就业补助资金</v>
          </cell>
          <cell r="C14">
            <v>380</v>
          </cell>
          <cell r="D14">
            <v>378.82</v>
          </cell>
          <cell r="E14" t="str">
            <v>99.7%</v>
          </cell>
        </row>
        <row r="15">
          <cell r="B15" t="str">
            <v>      困难群众救助补助经费</v>
          </cell>
          <cell r="C15">
            <v>664</v>
          </cell>
          <cell r="D15">
            <v>664</v>
          </cell>
          <cell r="E15" t="str">
            <v>100.0%</v>
          </cell>
        </row>
        <row r="16">
          <cell r="B16" t="str">
            <v>      学生资助补助经费</v>
          </cell>
          <cell r="C16">
            <v>79.67</v>
          </cell>
          <cell r="D16">
            <v>72.77</v>
          </cell>
          <cell r="E16" t="str">
            <v>91.3%</v>
          </cell>
        </row>
        <row r="17">
          <cell r="B17" t="str">
            <v>      医疗服务与保障能力提升补助资金</v>
          </cell>
          <cell r="C17">
            <v>175.7</v>
          </cell>
          <cell r="D17">
            <v>110.8</v>
          </cell>
          <cell r="E17" t="str">
            <v>63.1%</v>
          </cell>
        </row>
        <row r="18">
          <cell r="B18" t="str">
            <v>      优抚对象补助经费</v>
          </cell>
          <cell r="C18">
            <v>951.26</v>
          </cell>
          <cell r="D18">
            <v>914.95</v>
          </cell>
          <cell r="E18" t="str">
            <v>96.2%</v>
          </cell>
        </row>
        <row r="19">
          <cell r="B19" t="str">
            <v>      优抚对象医疗保障经费</v>
          </cell>
          <cell r="C19">
            <v>40.47</v>
          </cell>
          <cell r="D19">
            <v>40.47</v>
          </cell>
          <cell r="E19" t="str">
            <v>100.0%</v>
          </cell>
        </row>
        <row r="20">
          <cell r="B20" t="str">
            <v>      中央财政城镇保障性安居工程专项资金</v>
          </cell>
          <cell r="C20">
            <v>4109.21</v>
          </cell>
          <cell r="D20">
            <v>2262.29</v>
          </cell>
          <cell r="E20" t="str">
            <v>55.1%</v>
          </cell>
        </row>
        <row r="21">
          <cell r="B21" t="str">
            <v>   一般性转移支付</v>
          </cell>
          <cell r="C21">
            <v>3791</v>
          </cell>
          <cell r="D21">
            <v>3753</v>
          </cell>
          <cell r="E21" t="str">
            <v>99.0%</v>
          </cell>
        </row>
        <row r="22">
          <cell r="B22" t="str">
            <v>      体制结算_各项结算补助</v>
          </cell>
          <cell r="C22">
            <v>38</v>
          </cell>
          <cell r="D22" t="str">
            <v/>
          </cell>
          <cell r="E22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31413.38</v>
          </cell>
          <cell r="D5">
            <v>31280.86</v>
          </cell>
          <cell r="E5" t="str">
            <v>99.6%</v>
          </cell>
        </row>
        <row r="6">
          <cell r="B6" t="str">
            <v>   共同财政事权转移支付</v>
          </cell>
          <cell r="C6">
            <v>25963.38</v>
          </cell>
          <cell r="D6">
            <v>25883.86</v>
          </cell>
          <cell r="E6" t="str">
            <v>99.7%</v>
          </cell>
        </row>
        <row r="7">
          <cell r="B7" t="str">
            <v>      残疾人事业发展补助经费</v>
          </cell>
          <cell r="C7">
            <v>46.63</v>
          </cell>
          <cell r="D7">
            <v>46.56</v>
          </cell>
          <cell r="E7" t="str">
            <v>99.8%</v>
          </cell>
        </row>
        <row r="8">
          <cell r="B8" t="str">
            <v>      城乡居民基本养老保险补助经费</v>
          </cell>
          <cell r="C8">
            <v>2438.92</v>
          </cell>
          <cell r="D8">
            <v>2438.92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2940.09</v>
          </cell>
          <cell r="D9">
            <v>2940.09</v>
          </cell>
          <cell r="E9" t="str">
            <v>100.0%</v>
          </cell>
        </row>
        <row r="10">
          <cell r="B10" t="str">
            <v>      城乡义务教育补助经费</v>
          </cell>
          <cell r="C10">
            <v>10677.26</v>
          </cell>
          <cell r="D10">
            <v>10677.26</v>
          </cell>
          <cell r="E10" t="str">
            <v>100.0%</v>
          </cell>
        </row>
        <row r="11">
          <cell r="B11" t="str">
            <v>      基本公共卫生服务补助资金</v>
          </cell>
          <cell r="C11">
            <v>3089.74</v>
          </cell>
          <cell r="D11">
            <v>3089.74</v>
          </cell>
          <cell r="E11" t="str">
            <v>100.0%</v>
          </cell>
        </row>
        <row r="12">
          <cell r="B12" t="str">
            <v>      基本药物制度补助资金</v>
          </cell>
          <cell r="C12">
            <v>140</v>
          </cell>
          <cell r="D12">
            <v>140</v>
          </cell>
          <cell r="E12" t="str">
            <v>100.0%</v>
          </cell>
        </row>
        <row r="13">
          <cell r="B13" t="str">
            <v>      计划生育转移支付资金</v>
          </cell>
          <cell r="C13">
            <v>253.17</v>
          </cell>
          <cell r="D13">
            <v>253.17</v>
          </cell>
          <cell r="E13" t="str">
            <v>100.0%</v>
          </cell>
        </row>
        <row r="14">
          <cell r="B14" t="str">
            <v>      困难群众救助补助经费</v>
          </cell>
          <cell r="C14">
            <v>1272</v>
          </cell>
          <cell r="D14">
            <v>1272</v>
          </cell>
          <cell r="E14" t="str">
            <v>100.0%</v>
          </cell>
        </row>
        <row r="15">
          <cell r="B15" t="str">
            <v>      农村危房改造补助资金</v>
          </cell>
          <cell r="C15">
            <v>1.4</v>
          </cell>
          <cell r="D15">
            <v>1.4</v>
          </cell>
          <cell r="E15" t="str">
            <v>100.0%</v>
          </cell>
        </row>
        <row r="16">
          <cell r="B16" t="str">
            <v>      学生资助补助经费</v>
          </cell>
          <cell r="C16">
            <v>480.47</v>
          </cell>
          <cell r="D16">
            <v>480.47</v>
          </cell>
          <cell r="E16" t="str">
            <v>100.0%</v>
          </cell>
        </row>
        <row r="17">
          <cell r="B17" t="str">
            <v>      医疗服务与保障能力提升补助资金</v>
          </cell>
          <cell r="C17">
            <v>145.14</v>
          </cell>
          <cell r="D17">
            <v>145.14</v>
          </cell>
          <cell r="E17" t="str">
            <v>100.0%</v>
          </cell>
        </row>
        <row r="18">
          <cell r="B18" t="str">
            <v>      优抚对象补助经费</v>
          </cell>
          <cell r="C18">
            <v>1356.11</v>
          </cell>
          <cell r="D18">
            <v>1356.11</v>
          </cell>
          <cell r="E18" t="str">
            <v>100.0%</v>
          </cell>
        </row>
        <row r="19">
          <cell r="B19" t="str">
            <v>      优抚对象医疗保障经费</v>
          </cell>
          <cell r="C19">
            <v>77.01</v>
          </cell>
          <cell r="D19">
            <v>54.56</v>
          </cell>
          <cell r="E19" t="str">
            <v>70.8%</v>
          </cell>
        </row>
        <row r="20">
          <cell r="B20" t="str">
            <v>      渔业发展补助资金</v>
          </cell>
          <cell r="C20">
            <v>57</v>
          </cell>
          <cell r="D20" t="str">
            <v/>
          </cell>
          <cell r="E20" t="str">
            <v/>
          </cell>
        </row>
        <row r="21">
          <cell r="B21" t="str">
            <v>      中央财政城镇保障性安居工程专项资金</v>
          </cell>
          <cell r="C21">
            <v>2988.44</v>
          </cell>
          <cell r="D21">
            <v>2988.44</v>
          </cell>
          <cell r="E21" t="str">
            <v>100.0%</v>
          </cell>
        </row>
        <row r="22">
          <cell r="B22" t="str">
            <v>   一般性转移支付</v>
          </cell>
          <cell r="C22">
            <v>5450</v>
          </cell>
          <cell r="D22">
            <v>5397</v>
          </cell>
          <cell r="E22" t="str">
            <v>99.0%</v>
          </cell>
        </row>
        <row r="23">
          <cell r="B23" t="str">
            <v>      体制结算_各项结算补助</v>
          </cell>
          <cell r="C23">
            <v>108</v>
          </cell>
          <cell r="D23">
            <v>55</v>
          </cell>
          <cell r="E23" t="str">
            <v>50.9%</v>
          </cell>
        </row>
        <row r="24">
          <cell r="B24" t="str">
            <v>      县级基本财力保障机制奖补资金</v>
          </cell>
          <cell r="C24">
            <v>5342</v>
          </cell>
          <cell r="D24">
            <v>5342</v>
          </cell>
          <cell r="E24" t="str">
            <v>100.0%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29972.15</v>
          </cell>
          <cell r="D5">
            <v>29264.52</v>
          </cell>
          <cell r="E5" t="str">
            <v>97.6%</v>
          </cell>
        </row>
        <row r="6">
          <cell r="B6" t="str">
            <v>   共同财政事权转移支付</v>
          </cell>
          <cell r="C6">
            <v>22768.15</v>
          </cell>
          <cell r="D6">
            <v>22136.52</v>
          </cell>
          <cell r="E6" t="str">
            <v>97.2%</v>
          </cell>
        </row>
        <row r="7">
          <cell r="B7" t="str">
            <v>      残疾人事业发展补助经费</v>
          </cell>
          <cell r="C7">
            <v>32.35</v>
          </cell>
          <cell r="D7">
            <v>32.11</v>
          </cell>
          <cell r="E7" t="str">
            <v>99.3%</v>
          </cell>
        </row>
        <row r="8">
          <cell r="B8" t="str">
            <v>      城乡居民基本养老保险补助经费</v>
          </cell>
          <cell r="C8">
            <v>5928.14</v>
          </cell>
          <cell r="D8">
            <v>5928.14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3635.01</v>
          </cell>
          <cell r="D9">
            <v>3635.01</v>
          </cell>
          <cell r="E9" t="str">
            <v>100.0%</v>
          </cell>
        </row>
        <row r="10">
          <cell r="B10" t="str">
            <v>      城乡义务教育补助经费</v>
          </cell>
          <cell r="C10">
            <v>5870.23</v>
          </cell>
          <cell r="D10">
            <v>5642.07</v>
          </cell>
          <cell r="E10" t="str">
            <v>96.1%</v>
          </cell>
        </row>
        <row r="11">
          <cell r="B11" t="str">
            <v>      基本公共卫生服务补助资金</v>
          </cell>
          <cell r="C11">
            <v>1852.83</v>
          </cell>
          <cell r="D11">
            <v>1819.82</v>
          </cell>
          <cell r="E11" t="str">
            <v>98.2%</v>
          </cell>
        </row>
        <row r="12">
          <cell r="B12" t="str">
            <v>      基本药物制度补助资金</v>
          </cell>
          <cell r="C12">
            <v>105</v>
          </cell>
          <cell r="D12">
            <v>62.37</v>
          </cell>
          <cell r="E12" t="str">
            <v>59.4%</v>
          </cell>
        </row>
        <row r="13">
          <cell r="B13" t="str">
            <v>      计划生育转移支付资金</v>
          </cell>
          <cell r="C13">
            <v>41</v>
          </cell>
          <cell r="D13">
            <v>30.79</v>
          </cell>
          <cell r="E13" t="str">
            <v>75.1%</v>
          </cell>
        </row>
        <row r="14">
          <cell r="B14" t="str">
            <v>      就业补助资金</v>
          </cell>
          <cell r="C14">
            <v>100</v>
          </cell>
          <cell r="D14">
            <v>100</v>
          </cell>
          <cell r="E14" t="str">
            <v>100.0%</v>
          </cell>
        </row>
        <row r="15">
          <cell r="B15" t="str">
            <v>      困难群众救助补助经费</v>
          </cell>
          <cell r="C15">
            <v>3921</v>
          </cell>
          <cell r="D15">
            <v>3921</v>
          </cell>
          <cell r="E15" t="str">
            <v>100.0%</v>
          </cell>
        </row>
        <row r="16">
          <cell r="B16" t="str">
            <v>      农村危房改造补助资金</v>
          </cell>
          <cell r="C16">
            <v>7</v>
          </cell>
          <cell r="D16">
            <v>7</v>
          </cell>
          <cell r="E16" t="str">
            <v>100.0%</v>
          </cell>
        </row>
        <row r="17">
          <cell r="B17" t="str">
            <v>      学生资助补助经费</v>
          </cell>
          <cell r="C17">
            <v>60.77</v>
          </cell>
          <cell r="D17">
            <v>55.26</v>
          </cell>
          <cell r="E17" t="str">
            <v>90.9%</v>
          </cell>
        </row>
        <row r="18">
          <cell r="B18" t="str">
            <v>      医疗服务与保障能力提升补助资金</v>
          </cell>
          <cell r="C18">
            <v>14.62</v>
          </cell>
          <cell r="D18">
            <v>9.9</v>
          </cell>
          <cell r="E18" t="str">
            <v>67.7%</v>
          </cell>
        </row>
        <row r="19">
          <cell r="B19" t="str">
            <v>      优抚对象补助经费</v>
          </cell>
          <cell r="C19">
            <v>872.22</v>
          </cell>
          <cell r="D19">
            <v>850.56</v>
          </cell>
          <cell r="E19" t="str">
            <v>97.5%</v>
          </cell>
        </row>
        <row r="20">
          <cell r="B20" t="str">
            <v>      优抚对象医疗保障经费</v>
          </cell>
          <cell r="C20">
            <v>42.49</v>
          </cell>
          <cell r="D20">
            <v>42.49</v>
          </cell>
          <cell r="E20" t="str">
            <v>100.0%</v>
          </cell>
        </row>
        <row r="21">
          <cell r="B21" t="str">
            <v>      渔业发展补助资金</v>
          </cell>
          <cell r="C21">
            <v>285.5</v>
          </cell>
          <cell r="D21" t="str">
            <v/>
          </cell>
          <cell r="E21" t="str">
            <v/>
          </cell>
        </row>
        <row r="22">
          <cell r="B22" t="str">
            <v>   一般性转移支付</v>
          </cell>
          <cell r="C22">
            <v>7204</v>
          </cell>
          <cell r="D22">
            <v>7128</v>
          </cell>
          <cell r="E22" t="str">
            <v>98.9%</v>
          </cell>
        </row>
        <row r="23">
          <cell r="B23" t="str">
            <v>      体制结算_各项结算补助</v>
          </cell>
          <cell r="C23">
            <v>76</v>
          </cell>
          <cell r="D23" t="str">
            <v/>
          </cell>
          <cell r="E23" t="str">
            <v/>
          </cell>
        </row>
        <row r="24">
          <cell r="B24" t="str">
            <v>      县级基本财力保障机制奖补资金</v>
          </cell>
          <cell r="C24">
            <v>7128</v>
          </cell>
          <cell r="D24">
            <v>7128</v>
          </cell>
          <cell r="E24" t="str">
            <v>100.0%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44521.26</v>
          </cell>
          <cell r="D5">
            <v>37320.83</v>
          </cell>
          <cell r="E5" t="str">
            <v>83.8%</v>
          </cell>
        </row>
        <row r="6">
          <cell r="B6" t="str">
            <v>   共同财政事权转移支付</v>
          </cell>
          <cell r="C6">
            <v>36943.26</v>
          </cell>
          <cell r="D6">
            <v>29878.83</v>
          </cell>
          <cell r="E6" t="str">
            <v>80.9%</v>
          </cell>
        </row>
        <row r="7">
          <cell r="B7" t="str">
            <v>      残疾人事业发展补助经费</v>
          </cell>
          <cell r="C7">
            <v>26.42</v>
          </cell>
          <cell r="D7">
            <v>20.54</v>
          </cell>
          <cell r="E7" t="str">
            <v>77.7%</v>
          </cell>
        </row>
        <row r="8">
          <cell r="B8" t="str">
            <v>      城乡居民基本养老保险补助经费</v>
          </cell>
          <cell r="C8">
            <v>8842.5</v>
          </cell>
          <cell r="D8">
            <v>8842.5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5577.27</v>
          </cell>
          <cell r="D9">
            <v>5469.27</v>
          </cell>
          <cell r="E9" t="str">
            <v>98.1%</v>
          </cell>
        </row>
        <row r="10">
          <cell r="B10" t="str">
            <v>      城乡义务教育补助经费</v>
          </cell>
          <cell r="C10">
            <v>5366.7</v>
          </cell>
          <cell r="D10">
            <v>5127.24</v>
          </cell>
          <cell r="E10" t="str">
            <v>95.5%</v>
          </cell>
        </row>
        <row r="11">
          <cell r="B11" t="str">
            <v>      成品油税费改革转移支付</v>
          </cell>
          <cell r="C11">
            <v>1500</v>
          </cell>
          <cell r="D11">
            <v>1500</v>
          </cell>
          <cell r="E11" t="str">
            <v>100.0%</v>
          </cell>
        </row>
        <row r="12">
          <cell r="B12" t="str">
            <v>      基本公共卫生服务补助资金</v>
          </cell>
          <cell r="C12">
            <v>2498.01</v>
          </cell>
          <cell r="D12">
            <v>2329.38</v>
          </cell>
          <cell r="E12" t="str">
            <v>93.2%</v>
          </cell>
        </row>
        <row r="13">
          <cell r="B13" t="str">
            <v>      基本药物制度补助资金</v>
          </cell>
          <cell r="C13">
            <v>155</v>
          </cell>
          <cell r="D13">
            <v>146.72</v>
          </cell>
          <cell r="E13" t="str">
            <v>94.7%</v>
          </cell>
        </row>
        <row r="14">
          <cell r="B14" t="str">
            <v>      计划生育转移支付资金</v>
          </cell>
          <cell r="C14">
            <v>61.29</v>
          </cell>
          <cell r="D14">
            <v>38.83</v>
          </cell>
          <cell r="E14" t="str">
            <v>63.4%</v>
          </cell>
        </row>
        <row r="15">
          <cell r="B15" t="str">
            <v>      就业补助资金</v>
          </cell>
          <cell r="C15">
            <v>170</v>
          </cell>
          <cell r="D15">
            <v>170</v>
          </cell>
          <cell r="E15" t="str">
            <v>100.0%</v>
          </cell>
        </row>
        <row r="16">
          <cell r="B16" t="str">
            <v>      困难群众救助补助经费</v>
          </cell>
          <cell r="C16">
            <v>4610</v>
          </cell>
          <cell r="D16">
            <v>4590.34</v>
          </cell>
          <cell r="E16" t="str">
            <v>99.6%</v>
          </cell>
        </row>
        <row r="17">
          <cell r="B17" t="str">
            <v>      农村危房改造补助资金</v>
          </cell>
          <cell r="C17">
            <v>9.8</v>
          </cell>
          <cell r="D17">
            <v>9.8</v>
          </cell>
          <cell r="E17" t="str">
            <v>100.0%</v>
          </cell>
        </row>
        <row r="18">
          <cell r="B18" t="str">
            <v>      农田建设补助资金</v>
          </cell>
          <cell r="C18">
            <v>664</v>
          </cell>
          <cell r="D18">
            <v>486.63</v>
          </cell>
          <cell r="E18" t="str">
            <v>73.3%</v>
          </cell>
        </row>
        <row r="19">
          <cell r="B19" t="str">
            <v>      学生资助补助经费</v>
          </cell>
          <cell r="C19">
            <v>105.19</v>
          </cell>
          <cell r="D19">
            <v>64.39</v>
          </cell>
          <cell r="E19" t="str">
            <v>61.2%</v>
          </cell>
        </row>
        <row r="20">
          <cell r="B20" t="str">
            <v>      医疗服务与保障能力提升补助资金</v>
          </cell>
          <cell r="C20">
            <v>26.06</v>
          </cell>
          <cell r="D20">
            <v>21</v>
          </cell>
          <cell r="E20" t="str">
            <v>80.6%</v>
          </cell>
        </row>
        <row r="21">
          <cell r="B21" t="str">
            <v>      优抚对象补助经费</v>
          </cell>
          <cell r="C21">
            <v>907.2</v>
          </cell>
          <cell r="D21">
            <v>881.9</v>
          </cell>
          <cell r="E21" t="str">
            <v>97.2%</v>
          </cell>
        </row>
        <row r="22">
          <cell r="B22" t="str">
            <v>      优抚对象医疗保障经费</v>
          </cell>
          <cell r="C22">
            <v>20.43</v>
          </cell>
          <cell r="D22">
            <v>5.4</v>
          </cell>
          <cell r="E22" t="str">
            <v>26.4%</v>
          </cell>
        </row>
        <row r="23">
          <cell r="B23" t="str">
            <v>      渔业发展补助资金</v>
          </cell>
          <cell r="C23">
            <v>6228.5</v>
          </cell>
          <cell r="D23" t="str">
            <v/>
          </cell>
          <cell r="E23" t="str">
            <v/>
          </cell>
        </row>
        <row r="24">
          <cell r="B24" t="str">
            <v>      中央财政城镇保障性安居工程专项资金</v>
          </cell>
          <cell r="C24">
            <v>174.89</v>
          </cell>
          <cell r="D24">
            <v>174.89</v>
          </cell>
          <cell r="E24" t="str">
            <v>100.0%</v>
          </cell>
        </row>
        <row r="25">
          <cell r="B25" t="str">
            <v>   一般性转移支付</v>
          </cell>
          <cell r="C25">
            <v>7578</v>
          </cell>
          <cell r="D25">
            <v>7442</v>
          </cell>
          <cell r="E25" t="str">
            <v>98.2%</v>
          </cell>
        </row>
        <row r="26">
          <cell r="B26" t="str">
            <v>      体制结算_各项结算补助</v>
          </cell>
          <cell r="C26">
            <v>136</v>
          </cell>
          <cell r="D26" t="str">
            <v/>
          </cell>
          <cell r="E26" t="str">
            <v/>
          </cell>
        </row>
        <row r="27">
          <cell r="B27" t="str">
            <v>      县级基本财力保障机制奖补资金</v>
          </cell>
          <cell r="C27">
            <v>7442</v>
          </cell>
          <cell r="D27">
            <v>7442</v>
          </cell>
          <cell r="E27" t="str">
            <v>100.0%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145637.25</v>
          </cell>
          <cell r="D5">
            <v>139493.8</v>
          </cell>
          <cell r="E5" t="str">
            <v>95.8%</v>
          </cell>
        </row>
        <row r="6">
          <cell r="B6" t="str">
            <v>   共同财政事权转移支付</v>
          </cell>
          <cell r="C6">
            <v>93051.25</v>
          </cell>
          <cell r="D6">
            <v>87161.8</v>
          </cell>
          <cell r="E6" t="str">
            <v>93.7%</v>
          </cell>
        </row>
        <row r="7">
          <cell r="B7" t="str">
            <v>      残疾人事业发展补助经费</v>
          </cell>
          <cell r="C7">
            <v>78.29</v>
          </cell>
          <cell r="D7">
            <v>78.29</v>
          </cell>
          <cell r="E7" t="str">
            <v>100.0%</v>
          </cell>
        </row>
        <row r="8">
          <cell r="B8" t="str">
            <v>      城乡居民基本养老保险补助经费</v>
          </cell>
          <cell r="C8">
            <v>26018.67</v>
          </cell>
          <cell r="D8">
            <v>26018.67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15754.91</v>
          </cell>
          <cell r="D9">
            <v>15685.91</v>
          </cell>
          <cell r="E9" t="str">
            <v>99.6%</v>
          </cell>
        </row>
        <row r="10">
          <cell r="B10" t="str">
            <v>      城乡义务教育补助经费</v>
          </cell>
          <cell r="C10">
            <v>17040.58</v>
          </cell>
          <cell r="D10">
            <v>15505.69</v>
          </cell>
          <cell r="E10" t="str">
            <v>91.0%</v>
          </cell>
        </row>
        <row r="11">
          <cell r="B11" t="str">
            <v>      基本公共卫生服务补助资金</v>
          </cell>
          <cell r="C11">
            <v>6842.73</v>
          </cell>
          <cell r="D11">
            <v>6293.42</v>
          </cell>
          <cell r="E11" t="str">
            <v>92.0%</v>
          </cell>
        </row>
        <row r="12">
          <cell r="B12" t="str">
            <v>      基本药物制度补助资金</v>
          </cell>
          <cell r="C12">
            <v>411</v>
          </cell>
          <cell r="D12">
            <v>411</v>
          </cell>
          <cell r="E12" t="str">
            <v>100.0%</v>
          </cell>
        </row>
        <row r="13">
          <cell r="B13" t="str">
            <v>      计划生育转移支付资金</v>
          </cell>
          <cell r="C13">
            <v>101.94</v>
          </cell>
          <cell r="D13">
            <v>100.13</v>
          </cell>
          <cell r="E13" t="str">
            <v>98.2%</v>
          </cell>
        </row>
        <row r="14">
          <cell r="B14" t="str">
            <v>      就业补助资金</v>
          </cell>
          <cell r="C14">
            <v>700</v>
          </cell>
          <cell r="D14">
            <v>697.08</v>
          </cell>
          <cell r="E14" t="str">
            <v>99.6%</v>
          </cell>
        </row>
        <row r="15">
          <cell r="B15" t="str">
            <v>      困难群众救助补助经费</v>
          </cell>
          <cell r="C15">
            <v>15038</v>
          </cell>
          <cell r="D15">
            <v>15019.31</v>
          </cell>
          <cell r="E15" t="str">
            <v>99.9%</v>
          </cell>
        </row>
        <row r="16">
          <cell r="B16" t="str">
            <v>      农村危房改造补助资金</v>
          </cell>
          <cell r="C16">
            <v>32.2</v>
          </cell>
          <cell r="D16" t="str">
            <v/>
          </cell>
          <cell r="E16" t="str">
            <v/>
          </cell>
        </row>
        <row r="17">
          <cell r="B17" t="str">
            <v>      农田建设补助资金</v>
          </cell>
          <cell r="C17">
            <v>2791</v>
          </cell>
          <cell r="D17">
            <v>1917.63</v>
          </cell>
          <cell r="E17" t="str">
            <v>68.7%</v>
          </cell>
        </row>
        <row r="18">
          <cell r="B18" t="str">
            <v>      学生资助补助经费</v>
          </cell>
          <cell r="C18">
            <v>1256.4</v>
          </cell>
          <cell r="D18">
            <v>1093.22</v>
          </cell>
          <cell r="E18" t="str">
            <v>87.0%</v>
          </cell>
        </row>
        <row r="19">
          <cell r="B19" t="str">
            <v>      医疗服务与保障能力提升补助资金</v>
          </cell>
          <cell r="C19">
            <v>600.54</v>
          </cell>
          <cell r="D19">
            <v>376.96</v>
          </cell>
          <cell r="E19" t="str">
            <v>62.8%</v>
          </cell>
        </row>
        <row r="20">
          <cell r="B20" t="str">
            <v>      优抚对象补助经费</v>
          </cell>
          <cell r="C20">
            <v>3841.75</v>
          </cell>
          <cell r="D20">
            <v>3841.75</v>
          </cell>
          <cell r="E20" t="str">
            <v>100.0%</v>
          </cell>
        </row>
        <row r="21">
          <cell r="B21" t="str">
            <v>      优抚对象医疗保障经费</v>
          </cell>
          <cell r="C21">
            <v>122.74</v>
          </cell>
          <cell r="D21">
            <v>122.74</v>
          </cell>
          <cell r="E21" t="str">
            <v>100.0%</v>
          </cell>
        </row>
        <row r="22">
          <cell r="B22" t="str">
            <v>      渔业发展补助资金</v>
          </cell>
          <cell r="C22">
            <v>2420.5</v>
          </cell>
          <cell r="D22" t="str">
            <v/>
          </cell>
          <cell r="E22" t="str">
            <v/>
          </cell>
        </row>
        <row r="23">
          <cell r="B23" t="str">
            <v>   一般性转移支付</v>
          </cell>
          <cell r="C23">
            <v>52586</v>
          </cell>
          <cell r="D23">
            <v>52332</v>
          </cell>
          <cell r="E23" t="str">
            <v>99.5%</v>
          </cell>
        </row>
        <row r="24">
          <cell r="B24" t="str">
            <v>      体制结算_各项结算补助</v>
          </cell>
          <cell r="C24">
            <v>254</v>
          </cell>
          <cell r="D24" t="str">
            <v/>
          </cell>
          <cell r="E24" t="str">
            <v/>
          </cell>
        </row>
        <row r="25">
          <cell r="B25" t="str">
            <v>      县级基本财力保障机制奖补资金</v>
          </cell>
          <cell r="C25">
            <v>52332</v>
          </cell>
          <cell r="D25">
            <v>52332</v>
          </cell>
          <cell r="E25" t="str">
            <v>100.0%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135936.92</v>
          </cell>
          <cell r="D5">
            <v>127960.33</v>
          </cell>
          <cell r="E5" t="str">
            <v>94.1%</v>
          </cell>
        </row>
        <row r="6">
          <cell r="B6" t="str">
            <v>   共同财政事权转移支付</v>
          </cell>
          <cell r="C6">
            <v>85074.92</v>
          </cell>
          <cell r="D6">
            <v>77460.33</v>
          </cell>
          <cell r="E6" t="str">
            <v>91.0%</v>
          </cell>
        </row>
        <row r="7">
          <cell r="B7" t="str">
            <v>      残疾人事业发展补助经费</v>
          </cell>
          <cell r="C7">
            <v>74.09</v>
          </cell>
          <cell r="D7">
            <v>45.09</v>
          </cell>
          <cell r="E7" t="str">
            <v>60.9%</v>
          </cell>
        </row>
        <row r="8">
          <cell r="B8" t="str">
            <v>      城乡居民基本养老保险补助经费</v>
          </cell>
          <cell r="C8">
            <v>25029.61</v>
          </cell>
          <cell r="D8">
            <v>25029.61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14095.02</v>
          </cell>
          <cell r="D9">
            <v>14095.02</v>
          </cell>
          <cell r="E9" t="str">
            <v>100.0%</v>
          </cell>
        </row>
        <row r="10">
          <cell r="B10" t="str">
            <v>      城乡义务教育补助经费</v>
          </cell>
          <cell r="C10">
            <v>15311.92</v>
          </cell>
          <cell r="D10">
            <v>14081.8</v>
          </cell>
          <cell r="E10" t="str">
            <v>92.0%</v>
          </cell>
        </row>
        <row r="11">
          <cell r="B11" t="str">
            <v>      基本公共卫生服务补助资金</v>
          </cell>
          <cell r="C11">
            <v>6461.44</v>
          </cell>
          <cell r="D11">
            <v>4328.22</v>
          </cell>
          <cell r="E11" t="str">
            <v>67.0%</v>
          </cell>
        </row>
        <row r="12">
          <cell r="B12" t="str">
            <v>      基本药物制度补助资金</v>
          </cell>
          <cell r="C12">
            <v>406</v>
          </cell>
          <cell r="D12">
            <v>244</v>
          </cell>
          <cell r="E12" t="str">
            <v>60.1%</v>
          </cell>
        </row>
        <row r="13">
          <cell r="B13" t="str">
            <v>      计划生育转移支付资金</v>
          </cell>
          <cell r="C13">
            <v>133.25</v>
          </cell>
          <cell r="D13">
            <v>125.98</v>
          </cell>
          <cell r="E13" t="str">
            <v>94.5%</v>
          </cell>
        </row>
        <row r="14">
          <cell r="B14" t="str">
            <v>      就业补助资金</v>
          </cell>
          <cell r="C14">
            <v>200</v>
          </cell>
          <cell r="D14">
            <v>200</v>
          </cell>
          <cell r="E14" t="str">
            <v>100.0%</v>
          </cell>
        </row>
        <row r="15">
          <cell r="B15" t="str">
            <v>      困难群众救助补助经费</v>
          </cell>
          <cell r="C15">
            <v>13287</v>
          </cell>
          <cell r="D15">
            <v>12684.61</v>
          </cell>
          <cell r="E15" t="str">
            <v>95.5%</v>
          </cell>
        </row>
        <row r="16">
          <cell r="B16" t="str">
            <v>      农村危房改造补助资金</v>
          </cell>
          <cell r="C16">
            <v>53.2</v>
          </cell>
          <cell r="D16" t="str">
            <v/>
          </cell>
          <cell r="E16" t="str">
            <v/>
          </cell>
        </row>
        <row r="17">
          <cell r="B17" t="str">
            <v>      农田建设补助资金</v>
          </cell>
          <cell r="C17">
            <v>3953</v>
          </cell>
          <cell r="D17">
            <v>1922.9</v>
          </cell>
          <cell r="E17" t="str">
            <v>48.6%</v>
          </cell>
        </row>
        <row r="18">
          <cell r="B18" t="str">
            <v>      学生资助补助经费</v>
          </cell>
          <cell r="C18">
            <v>706.5</v>
          </cell>
          <cell r="D18">
            <v>422.75</v>
          </cell>
          <cell r="E18" t="str">
            <v>59.8%</v>
          </cell>
        </row>
        <row r="19">
          <cell r="B19" t="str">
            <v>      医疗服务与保障能力提升补助资金</v>
          </cell>
          <cell r="C19">
            <v>624.82</v>
          </cell>
          <cell r="D19">
            <v>318.11</v>
          </cell>
          <cell r="E19" t="str">
            <v>50.9%</v>
          </cell>
        </row>
        <row r="20">
          <cell r="B20" t="str">
            <v>      优抚对象补助经费</v>
          </cell>
          <cell r="C20">
            <v>4039.53</v>
          </cell>
          <cell r="D20">
            <v>3897.76</v>
          </cell>
          <cell r="E20" t="str">
            <v>96.5%</v>
          </cell>
        </row>
        <row r="21">
          <cell r="B21" t="str">
            <v>      优抚对象医疗保障经费</v>
          </cell>
          <cell r="C21">
            <v>140.04</v>
          </cell>
          <cell r="D21">
            <v>64.49</v>
          </cell>
          <cell r="E21" t="str">
            <v>46.0%</v>
          </cell>
        </row>
        <row r="22">
          <cell r="B22" t="str">
            <v>      渔业发展补助资金</v>
          </cell>
          <cell r="C22">
            <v>559.5</v>
          </cell>
          <cell r="D22" t="str">
            <v/>
          </cell>
          <cell r="E22" t="str">
            <v/>
          </cell>
        </row>
        <row r="23">
          <cell r="B23" t="str">
            <v>   一般性转移支付</v>
          </cell>
          <cell r="C23">
            <v>50862</v>
          </cell>
          <cell r="D23">
            <v>50500</v>
          </cell>
          <cell r="E23" t="str">
            <v>99.3%</v>
          </cell>
        </row>
        <row r="24">
          <cell r="B24" t="str">
            <v>      生猪（牛羊）调出大县奖励资金</v>
          </cell>
          <cell r="C24">
            <v>650</v>
          </cell>
          <cell r="D24">
            <v>570</v>
          </cell>
          <cell r="E24" t="str">
            <v>87.7%</v>
          </cell>
        </row>
        <row r="25">
          <cell r="B25" t="str">
            <v>      体制结算_各项结算补助</v>
          </cell>
          <cell r="C25">
            <v>282</v>
          </cell>
          <cell r="D25" t="str">
            <v/>
          </cell>
          <cell r="E25" t="str">
            <v/>
          </cell>
        </row>
        <row r="26">
          <cell r="B26" t="str">
            <v>      县级基本财力保障机制奖补资金</v>
          </cell>
          <cell r="C26">
            <v>49930</v>
          </cell>
          <cell r="D26">
            <v>49930</v>
          </cell>
          <cell r="E26" t="str">
            <v>100.0%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23851.76</v>
          </cell>
          <cell r="D5">
            <v>23029.68</v>
          </cell>
          <cell r="E5" t="str">
            <v>96.6%</v>
          </cell>
        </row>
        <row r="6">
          <cell r="B6" t="str">
            <v>   共同财政事权转移支付</v>
          </cell>
          <cell r="C6">
            <v>23791.76</v>
          </cell>
          <cell r="D6">
            <v>23019.68</v>
          </cell>
          <cell r="E6" t="str">
            <v>96.8%</v>
          </cell>
        </row>
        <row r="7">
          <cell r="B7" t="str">
            <v>      残疾人事业发展补助经费</v>
          </cell>
          <cell r="C7">
            <v>30.51</v>
          </cell>
          <cell r="D7">
            <v>4.04</v>
          </cell>
          <cell r="E7" t="str">
            <v>13.3%</v>
          </cell>
        </row>
        <row r="8">
          <cell r="B8" t="str">
            <v>      城乡居民基本养老保险补助经费</v>
          </cell>
          <cell r="C8">
            <v>7350.41</v>
          </cell>
          <cell r="D8">
            <v>7350.41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3832.15</v>
          </cell>
          <cell r="D9">
            <v>3832.15</v>
          </cell>
          <cell r="E9" t="str">
            <v>100.0%</v>
          </cell>
        </row>
        <row r="10">
          <cell r="B10" t="str">
            <v>      城乡义务教育补助经费</v>
          </cell>
          <cell r="C10">
            <v>4925.01</v>
          </cell>
          <cell r="D10">
            <v>4859.13</v>
          </cell>
          <cell r="E10" t="str">
            <v>98.7%</v>
          </cell>
        </row>
        <row r="11">
          <cell r="B11" t="str">
            <v>      基本公共卫生服务补助资金</v>
          </cell>
          <cell r="C11">
            <v>2338.96</v>
          </cell>
          <cell r="D11">
            <v>2174.69</v>
          </cell>
          <cell r="E11" t="str">
            <v>93.0%</v>
          </cell>
        </row>
        <row r="12">
          <cell r="B12" t="str">
            <v>      基本药物制度补助资金</v>
          </cell>
          <cell r="C12">
            <v>128</v>
          </cell>
          <cell r="D12">
            <v>75.9</v>
          </cell>
          <cell r="E12" t="str">
            <v>59.3%</v>
          </cell>
        </row>
        <row r="13">
          <cell r="B13" t="str">
            <v>      计划生育转移支付资金</v>
          </cell>
          <cell r="C13">
            <v>68.13</v>
          </cell>
          <cell r="D13">
            <v>68.13</v>
          </cell>
          <cell r="E13" t="str">
            <v>100.0%</v>
          </cell>
        </row>
        <row r="14">
          <cell r="B14" t="str">
            <v>      就业补助资金</v>
          </cell>
          <cell r="C14">
            <v>450</v>
          </cell>
          <cell r="D14">
            <v>450</v>
          </cell>
          <cell r="E14" t="str">
            <v>100.0%</v>
          </cell>
        </row>
        <row r="15">
          <cell r="B15" t="str">
            <v>      困难群众救助补助经费</v>
          </cell>
          <cell r="C15">
            <v>3172</v>
          </cell>
          <cell r="D15">
            <v>3172</v>
          </cell>
          <cell r="E15" t="str">
            <v>100.0%</v>
          </cell>
        </row>
        <row r="16">
          <cell r="B16" t="str">
            <v>      农村危房改造补助资金</v>
          </cell>
          <cell r="C16">
            <v>29.4</v>
          </cell>
          <cell r="D16">
            <v>29.4</v>
          </cell>
          <cell r="E16" t="str">
            <v>100.0%</v>
          </cell>
        </row>
        <row r="17">
          <cell r="B17" t="str">
            <v>      学生资助补助经费</v>
          </cell>
          <cell r="C17">
            <v>74.61</v>
          </cell>
          <cell r="D17">
            <v>65.94</v>
          </cell>
          <cell r="E17" t="str">
            <v>88.4%</v>
          </cell>
        </row>
        <row r="18">
          <cell r="B18" t="str">
            <v>      医疗服务与保障能力提升补助资金</v>
          </cell>
          <cell r="C18">
            <v>9.7</v>
          </cell>
          <cell r="D18">
            <v>5</v>
          </cell>
          <cell r="E18" t="str">
            <v>51.5%</v>
          </cell>
        </row>
        <row r="19">
          <cell r="B19" t="str">
            <v>      优抚对象补助经费</v>
          </cell>
          <cell r="C19">
            <v>900.07</v>
          </cell>
          <cell r="D19">
            <v>900.07</v>
          </cell>
          <cell r="E19" t="str">
            <v>100.0%</v>
          </cell>
        </row>
        <row r="20">
          <cell r="B20" t="str">
            <v>      优抚对象医疗保障经费</v>
          </cell>
          <cell r="C20">
            <v>32.82</v>
          </cell>
          <cell r="D20">
            <v>32.82</v>
          </cell>
          <cell r="E20" t="str">
            <v>100.0%</v>
          </cell>
        </row>
        <row r="21">
          <cell r="B21" t="str">
            <v>      渔业发展补助资金</v>
          </cell>
          <cell r="C21">
            <v>450</v>
          </cell>
          <cell r="D21" t="str">
            <v/>
          </cell>
          <cell r="E21" t="str">
            <v/>
          </cell>
        </row>
        <row r="22">
          <cell r="B22" t="str">
            <v>   一般性转移支付</v>
          </cell>
          <cell r="C22">
            <v>60</v>
          </cell>
          <cell r="D22">
            <v>10</v>
          </cell>
          <cell r="E22" t="str">
            <v>16.7%</v>
          </cell>
        </row>
        <row r="23">
          <cell r="B23" t="str">
            <v>      体制结算_各项结算补助</v>
          </cell>
          <cell r="C23">
            <v>50</v>
          </cell>
          <cell r="D23" t="str">
            <v/>
          </cell>
          <cell r="E23" t="str">
            <v/>
          </cell>
        </row>
        <row r="24">
          <cell r="B24" t="str">
            <v>      县级基本财力保障机制奖补资金</v>
          </cell>
          <cell r="C24">
            <v>10</v>
          </cell>
          <cell r="D24">
            <v>10</v>
          </cell>
          <cell r="E24" t="str">
            <v>100.0%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中央和地方资金支出_分资金（单位_万元）"/>
    </sheetNames>
    <sheetDataSet>
      <sheetData sheetId="0">
        <row r="5">
          <cell r="B5" t="str">
            <v>直达资金</v>
          </cell>
          <cell r="C5">
            <v>237006.64</v>
          </cell>
          <cell r="D5">
            <v>218909.23</v>
          </cell>
          <cell r="E5" t="str">
            <v>92.4%</v>
          </cell>
        </row>
        <row r="6">
          <cell r="B6" t="str">
            <v>   共同财政事权转移支付</v>
          </cell>
          <cell r="C6">
            <v>159468.64</v>
          </cell>
          <cell r="D6">
            <v>141667.23</v>
          </cell>
          <cell r="E6" t="str">
            <v>88.8%</v>
          </cell>
        </row>
        <row r="7">
          <cell r="B7" t="str">
            <v>      残疾人事业发展补助经费</v>
          </cell>
          <cell r="C7">
            <v>118.05</v>
          </cell>
          <cell r="D7">
            <v>43.37</v>
          </cell>
          <cell r="E7" t="str">
            <v>36.7%</v>
          </cell>
        </row>
        <row r="8">
          <cell r="B8" t="str">
            <v>      城乡居民基本养老保险补助经费</v>
          </cell>
          <cell r="C8">
            <v>33946.42</v>
          </cell>
          <cell r="D8">
            <v>33946.42</v>
          </cell>
          <cell r="E8" t="str">
            <v>100.0%</v>
          </cell>
        </row>
        <row r="9">
          <cell r="B9" t="str">
            <v>      城乡居民基本医疗保险补助</v>
          </cell>
          <cell r="C9">
            <v>21034.81</v>
          </cell>
          <cell r="D9">
            <v>21034.81</v>
          </cell>
          <cell r="E9" t="str">
            <v>100.0%</v>
          </cell>
        </row>
        <row r="10">
          <cell r="B10" t="str">
            <v>      城乡义务教育补助经费</v>
          </cell>
          <cell r="C10">
            <v>26654.27</v>
          </cell>
          <cell r="D10">
            <v>22512.46</v>
          </cell>
          <cell r="E10" t="str">
            <v>84.5%</v>
          </cell>
        </row>
        <row r="11">
          <cell r="B11" t="str">
            <v>      基本公共卫生服务补助资金</v>
          </cell>
          <cell r="C11">
            <v>10743.8</v>
          </cell>
          <cell r="D11">
            <v>10259.09</v>
          </cell>
          <cell r="E11" t="str">
            <v>95.5%</v>
          </cell>
        </row>
        <row r="12">
          <cell r="B12" t="str">
            <v>      基本药物制度补助资金</v>
          </cell>
          <cell r="C12">
            <v>731</v>
          </cell>
          <cell r="D12">
            <v>520.46</v>
          </cell>
          <cell r="E12" t="str">
            <v>71.2%</v>
          </cell>
        </row>
        <row r="13">
          <cell r="B13" t="str">
            <v>      计划生育转移支付资金</v>
          </cell>
          <cell r="C13">
            <v>241.14</v>
          </cell>
          <cell r="D13">
            <v>240.42</v>
          </cell>
          <cell r="E13" t="str">
            <v>99.7%</v>
          </cell>
        </row>
        <row r="14">
          <cell r="B14" t="str">
            <v>      就业补助资金</v>
          </cell>
          <cell r="C14">
            <v>510</v>
          </cell>
          <cell r="D14">
            <v>465.93</v>
          </cell>
          <cell r="E14" t="str">
            <v>91.4%</v>
          </cell>
        </row>
        <row r="15">
          <cell r="B15" t="str">
            <v>      困难群众救助补助经费</v>
          </cell>
          <cell r="C15">
            <v>44231</v>
          </cell>
          <cell r="D15">
            <v>41056</v>
          </cell>
          <cell r="E15" t="str">
            <v>92.8%</v>
          </cell>
        </row>
        <row r="16">
          <cell r="B16" t="str">
            <v>      农村危房改造补助资金</v>
          </cell>
          <cell r="C16">
            <v>106.4</v>
          </cell>
          <cell r="D16">
            <v>19.6</v>
          </cell>
          <cell r="E16" t="str">
            <v>18.4%</v>
          </cell>
        </row>
        <row r="17">
          <cell r="B17" t="str">
            <v>      农田建设补助资金</v>
          </cell>
          <cell r="C17">
            <v>9941</v>
          </cell>
          <cell r="D17">
            <v>1668.44</v>
          </cell>
          <cell r="E17" t="str">
            <v>16.8%</v>
          </cell>
        </row>
        <row r="18">
          <cell r="B18" t="str">
            <v>      学生资助补助经费</v>
          </cell>
          <cell r="C18">
            <v>2113.72</v>
          </cell>
          <cell r="D18">
            <v>1912.33</v>
          </cell>
          <cell r="E18" t="str">
            <v>90.5%</v>
          </cell>
        </row>
        <row r="19">
          <cell r="B19" t="str">
            <v>      医疗服务与保障能力提升补助资金</v>
          </cell>
          <cell r="C19">
            <v>1168.3</v>
          </cell>
          <cell r="D19">
            <v>705.59</v>
          </cell>
          <cell r="E19" t="str">
            <v>60.4%</v>
          </cell>
        </row>
        <row r="20">
          <cell r="B20" t="str">
            <v>      优抚对象补助经费</v>
          </cell>
          <cell r="C20">
            <v>7231.2</v>
          </cell>
          <cell r="D20">
            <v>7008.95</v>
          </cell>
          <cell r="E20" t="str">
            <v>96.9%</v>
          </cell>
        </row>
        <row r="21">
          <cell r="B21" t="str">
            <v>      优抚对象医疗保障经费</v>
          </cell>
          <cell r="C21">
            <v>338</v>
          </cell>
          <cell r="D21">
            <v>244.31</v>
          </cell>
          <cell r="E21" t="str">
            <v>72.3%</v>
          </cell>
        </row>
        <row r="22">
          <cell r="B22" t="str">
            <v>      渔业发展补助资金</v>
          </cell>
          <cell r="C22">
            <v>302.5</v>
          </cell>
          <cell r="D22" t="str">
            <v/>
          </cell>
          <cell r="E22" t="str">
            <v/>
          </cell>
        </row>
        <row r="23">
          <cell r="B23" t="str">
            <v>      中央财政城镇保障性安居工程专项资金</v>
          </cell>
          <cell r="C23">
            <v>57.04</v>
          </cell>
          <cell r="D23">
            <v>29.05</v>
          </cell>
          <cell r="E23" t="str">
            <v>50.9%</v>
          </cell>
        </row>
        <row r="24">
          <cell r="B24" t="str">
            <v>   一般性转移支付</v>
          </cell>
          <cell r="C24">
            <v>77538</v>
          </cell>
          <cell r="D24">
            <v>77242</v>
          </cell>
          <cell r="E24" t="str">
            <v>99.6%</v>
          </cell>
        </row>
        <row r="25">
          <cell r="B25" t="str">
            <v>      体制结算_各项结算补助</v>
          </cell>
          <cell r="C25">
            <v>297</v>
          </cell>
          <cell r="D25">
            <v>1</v>
          </cell>
          <cell r="E25" t="str">
            <v>0.3%</v>
          </cell>
        </row>
        <row r="26">
          <cell r="B26" t="str">
            <v>      县级基本财力保障机制奖补资金</v>
          </cell>
          <cell r="C26">
            <v>77241</v>
          </cell>
          <cell r="D26">
            <v>77241</v>
          </cell>
          <cell r="E26" t="str">
            <v>100.0%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="85" zoomScaleNormal="85" zoomScalePageLayoutView="0" workbookViewId="0" topLeftCell="A1">
      <pane xSplit="2" ySplit="5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8" sqref="K28"/>
    </sheetView>
  </sheetViews>
  <sheetFormatPr defaultColWidth="9.140625" defaultRowHeight="12.75"/>
  <cols>
    <col min="1" max="1" width="6.28125" style="10" customWidth="1"/>
    <col min="2" max="2" width="49.140625" style="10" customWidth="1"/>
    <col min="3" max="3" width="16.57421875" style="10" customWidth="1"/>
    <col min="4" max="4" width="17.8515625" style="10" customWidth="1"/>
    <col min="5" max="5" width="11.140625" style="42" customWidth="1"/>
    <col min="6" max="6" width="14.7109375" style="10" customWidth="1"/>
    <col min="7" max="7" width="14.8515625" style="10" customWidth="1"/>
    <col min="8" max="8" width="11.28125" style="10" customWidth="1"/>
    <col min="9" max="9" width="16.421875" style="10" customWidth="1"/>
    <col min="10" max="10" width="14.28125" style="10" customWidth="1"/>
    <col min="11" max="11" width="10.57421875" style="10" customWidth="1"/>
    <col min="12" max="14" width="12.7109375" style="10" customWidth="1"/>
    <col min="15" max="15" width="14.7109375" style="10" customWidth="1"/>
    <col min="16" max="32" width="12.7109375" style="10" customWidth="1"/>
    <col min="33" max="33" width="16.8515625" style="10" customWidth="1"/>
    <col min="34" max="34" width="15.57421875" style="10" customWidth="1"/>
    <col min="35" max="35" width="12.7109375" style="10" customWidth="1"/>
    <col min="36" max="36" width="15.421875" style="10" customWidth="1"/>
    <col min="37" max="37" width="15.140625" style="10" customWidth="1"/>
    <col min="38" max="38" width="13.421875" style="10" customWidth="1"/>
    <col min="39" max="39" width="14.7109375" style="10" customWidth="1"/>
    <col min="40" max="40" width="13.8515625" style="10" customWidth="1"/>
    <col min="41" max="41" width="12.7109375" style="10" customWidth="1"/>
    <col min="42" max="16384" width="9.140625" style="10" customWidth="1"/>
  </cols>
  <sheetData>
    <row r="1" spans="1:41" ht="30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6.5" customHeight="1">
      <c r="A2" s="1"/>
      <c r="B2" s="11"/>
      <c r="C2" s="12"/>
      <c r="D2" s="12"/>
      <c r="E2" s="13"/>
      <c r="F2" s="12"/>
      <c r="G2" s="12"/>
      <c r="H2" s="14"/>
      <c r="I2" s="12"/>
      <c r="J2" s="12"/>
      <c r="K2" s="11"/>
      <c r="L2" s="12"/>
      <c r="M2" s="12"/>
      <c r="N2" s="11"/>
      <c r="O2" s="12"/>
      <c r="P2" s="12"/>
      <c r="Q2" s="11"/>
      <c r="R2" s="12"/>
      <c r="S2" s="12"/>
      <c r="T2" s="11"/>
      <c r="U2" s="12"/>
      <c r="V2" s="12"/>
      <c r="W2" s="11"/>
      <c r="X2" s="12"/>
      <c r="Y2" s="12"/>
      <c r="Z2" s="11"/>
      <c r="AA2" s="12"/>
      <c r="AB2" s="12"/>
      <c r="AC2" s="11"/>
      <c r="AD2" s="12"/>
      <c r="AE2" s="12"/>
      <c r="AF2" s="11"/>
      <c r="AG2" s="12"/>
      <c r="AH2" s="12"/>
      <c r="AI2" s="11"/>
      <c r="AJ2" s="12"/>
      <c r="AK2" s="12"/>
      <c r="AL2" s="11"/>
      <c r="AM2" s="12"/>
      <c r="AN2" s="43" t="s">
        <v>50</v>
      </c>
      <c r="AO2" s="43"/>
    </row>
    <row r="3" spans="1:41" ht="14.25">
      <c r="A3" s="8" t="s">
        <v>1</v>
      </c>
      <c r="B3" s="8" t="s">
        <v>2</v>
      </c>
      <c r="C3" s="6" t="s">
        <v>3</v>
      </c>
      <c r="D3" s="7"/>
      <c r="E3" s="7"/>
      <c r="F3" s="8" t="s">
        <v>4</v>
      </c>
      <c r="G3" s="15"/>
      <c r="H3" s="16"/>
      <c r="I3" s="8" t="s">
        <v>5</v>
      </c>
      <c r="J3" s="15"/>
      <c r="K3" s="16"/>
      <c r="L3" s="8" t="s">
        <v>6</v>
      </c>
      <c r="M3" s="15"/>
      <c r="N3" s="16"/>
      <c r="O3" s="8" t="s">
        <v>7</v>
      </c>
      <c r="P3" s="15"/>
      <c r="Q3" s="16"/>
      <c r="R3" s="8" t="s">
        <v>8</v>
      </c>
      <c r="S3" s="15"/>
      <c r="T3" s="16"/>
      <c r="U3" s="8" t="s">
        <v>9</v>
      </c>
      <c r="V3" s="15"/>
      <c r="W3" s="16"/>
      <c r="X3" s="8" t="s">
        <v>10</v>
      </c>
      <c r="Y3" s="15"/>
      <c r="Z3" s="16"/>
      <c r="AA3" s="8" t="s">
        <v>11</v>
      </c>
      <c r="AB3" s="15"/>
      <c r="AC3" s="16"/>
      <c r="AD3" s="8" t="s">
        <v>12</v>
      </c>
      <c r="AE3" s="15"/>
      <c r="AF3" s="16"/>
      <c r="AG3" s="8" t="s">
        <v>13</v>
      </c>
      <c r="AH3" s="15"/>
      <c r="AI3" s="16"/>
      <c r="AJ3" s="8" t="s">
        <v>14</v>
      </c>
      <c r="AK3" s="15"/>
      <c r="AL3" s="16"/>
      <c r="AM3" s="8" t="s">
        <v>15</v>
      </c>
      <c r="AN3" s="15"/>
      <c r="AO3" s="16"/>
    </row>
    <row r="4" spans="1:41" ht="12.75">
      <c r="A4" s="17"/>
      <c r="B4" s="17"/>
      <c r="C4" s="8" t="s">
        <v>16</v>
      </c>
      <c r="D4" s="8" t="s">
        <v>17</v>
      </c>
      <c r="E4" s="9" t="s">
        <v>18</v>
      </c>
      <c r="F4" s="8" t="s">
        <v>16</v>
      </c>
      <c r="G4" s="8" t="s">
        <v>17</v>
      </c>
      <c r="H4" s="8" t="s">
        <v>18</v>
      </c>
      <c r="I4" s="8" t="s">
        <v>16</v>
      </c>
      <c r="J4" s="8" t="s">
        <v>17</v>
      </c>
      <c r="K4" s="8" t="s">
        <v>18</v>
      </c>
      <c r="L4" s="8" t="s">
        <v>16</v>
      </c>
      <c r="M4" s="8" t="s">
        <v>17</v>
      </c>
      <c r="N4" s="8" t="s">
        <v>18</v>
      </c>
      <c r="O4" s="8" t="s">
        <v>16</v>
      </c>
      <c r="P4" s="8" t="s">
        <v>17</v>
      </c>
      <c r="Q4" s="8" t="s">
        <v>18</v>
      </c>
      <c r="R4" s="8" t="s">
        <v>16</v>
      </c>
      <c r="S4" s="8" t="s">
        <v>17</v>
      </c>
      <c r="T4" s="8" t="s">
        <v>18</v>
      </c>
      <c r="U4" s="8" t="s">
        <v>16</v>
      </c>
      <c r="V4" s="8" t="s">
        <v>17</v>
      </c>
      <c r="W4" s="8" t="s">
        <v>18</v>
      </c>
      <c r="X4" s="8" t="s">
        <v>16</v>
      </c>
      <c r="Y4" s="8" t="s">
        <v>17</v>
      </c>
      <c r="Z4" s="8" t="s">
        <v>18</v>
      </c>
      <c r="AA4" s="8" t="s">
        <v>16</v>
      </c>
      <c r="AB4" s="8" t="s">
        <v>17</v>
      </c>
      <c r="AC4" s="8" t="s">
        <v>18</v>
      </c>
      <c r="AD4" s="8" t="s">
        <v>16</v>
      </c>
      <c r="AE4" s="8" t="s">
        <v>17</v>
      </c>
      <c r="AF4" s="8" t="s">
        <v>18</v>
      </c>
      <c r="AG4" s="8" t="s">
        <v>16</v>
      </c>
      <c r="AH4" s="8" t="s">
        <v>17</v>
      </c>
      <c r="AI4" s="8" t="s">
        <v>18</v>
      </c>
      <c r="AJ4" s="8" t="s">
        <v>16</v>
      </c>
      <c r="AK4" s="8" t="s">
        <v>17</v>
      </c>
      <c r="AL4" s="8" t="s">
        <v>18</v>
      </c>
      <c r="AM4" s="8" t="s">
        <v>16</v>
      </c>
      <c r="AN4" s="8" t="s">
        <v>17</v>
      </c>
      <c r="AO4" s="8" t="s">
        <v>18</v>
      </c>
    </row>
    <row r="5" spans="1:41" ht="12.75">
      <c r="A5" s="18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1" ht="27" customHeight="1">
      <c r="A6" s="20"/>
      <c r="B6" s="21" t="s">
        <v>19</v>
      </c>
      <c r="C6" s="22">
        <f>VLOOKUP(B6,'[1]中央和地方资金支出_分资金（单位_万元）'!$B$5:$K$26,2,FALSE)</f>
        <v>1310188.4</v>
      </c>
      <c r="D6" s="22">
        <f>VLOOKUP(B6,'[1]中央和地方资金支出_分资金（单位_万元）'!$B$5:$K$26,3,FALSE)</f>
        <v>1213091.15</v>
      </c>
      <c r="E6" s="23" t="str">
        <f>VLOOKUP(B6,'[1]中央和地方资金支出_分资金（单位_万元）'!$B$5:$K$26,4,FALSE)</f>
        <v>92.6%</v>
      </c>
      <c r="F6" s="22">
        <f>VLOOKUP(B6,'[1]中央和地方资金支出_分资金（单位_万元）'!$B$5:$K$26,5,FALSE)</f>
        <v>302541.63</v>
      </c>
      <c r="G6" s="22">
        <f>VLOOKUP(B6,'[1]中央和地方资金支出_分资金（单位_万元）'!$B$5:$K$26,6,FALSE)</f>
        <v>272321.68</v>
      </c>
      <c r="H6" s="22" t="str">
        <f>VLOOKUP(B6,'[1]中央和地方资金支出_分资金（单位_万元）'!$B$5:$K$26,7,FALSE)</f>
        <v>90.0%</v>
      </c>
      <c r="I6" s="22">
        <f>VLOOKUP(B6,'[1]中央和地方资金支出_分资金（单位_万元）'!$B$5:$K$26,8,FALSE)</f>
        <v>1007646.76</v>
      </c>
      <c r="J6" s="22">
        <f>VLOOKUP(B6,'[1]中央和地方资金支出_分资金（单位_万元）'!$B$5:$K$26,9,FALSE)</f>
        <v>940769.46</v>
      </c>
      <c r="K6" s="23" t="str">
        <f>VLOOKUP(B6,'[1]中央和地方资金支出_分资金（单位_万元）'!$B$5:$K$26,10,FALSE)</f>
        <v>93.4%</v>
      </c>
      <c r="L6" s="22">
        <f>VLOOKUP(B6,'[2]中央和地方资金支出_分资金（单位_万元）'!$B$5:$E$22,2,FALSE)</f>
        <v>24108.67</v>
      </c>
      <c r="M6" s="22">
        <f>VLOOKUP(B6,'[2]中央和地方资金支出_分资金（单位_万元）'!$B$5:$E$22,3,FALSE)</f>
        <v>21257.44</v>
      </c>
      <c r="N6" s="23" t="str">
        <f>VLOOKUP(B6,'[2]中央和地方资金支出_分资金（单位_万元）'!$B$5:$E$22,4,FALSE)</f>
        <v>88.2%</v>
      </c>
      <c r="O6" s="22">
        <f>VLOOKUP(B6,'[3]中央和地方资金支出_分资金（单位_万元）'!$B$5:$E$24,2,FALSE)</f>
        <v>31413.38</v>
      </c>
      <c r="P6" s="22">
        <f>VLOOKUP(B6,'[3]中央和地方资金支出_分资金（单位_万元）'!$B$5:$E$24,3,FALSE)</f>
        <v>31280.86</v>
      </c>
      <c r="Q6" s="22" t="str">
        <f>VLOOKUP(B6,'[3]中央和地方资金支出_分资金（单位_万元）'!$B$5:$E$24,4,FALSE)</f>
        <v>99.6%</v>
      </c>
      <c r="R6" s="22">
        <f>VLOOKUP(B6,'[4]中央和地方资金支出_分资金（单位_万元）'!$B$5:$E$24,2,FALSE)</f>
        <v>29972.15</v>
      </c>
      <c r="S6" s="22">
        <f>VLOOKUP(B6,'[4]中央和地方资金支出_分资金（单位_万元）'!$B$5:$E$24,3,FALSE)</f>
        <v>29264.52</v>
      </c>
      <c r="T6" s="23" t="str">
        <f>VLOOKUP(B6,'[4]中央和地方资金支出_分资金（单位_万元）'!$B$5:$E$24,4,FALSE)</f>
        <v>97.6%</v>
      </c>
      <c r="U6" s="22">
        <f>VLOOKUP(B6,'[5]中央和地方资金支出_分资金（单位_万元）'!$B$5:$E$27,2,FALSE)</f>
        <v>44521.26</v>
      </c>
      <c r="V6" s="22">
        <f>VLOOKUP(B6,'[5]中央和地方资金支出_分资金（单位_万元）'!$B$5:$E$27,3,FALSE)</f>
        <v>37320.83</v>
      </c>
      <c r="W6" s="22" t="str">
        <f>VLOOKUP(B6,'[5]中央和地方资金支出_分资金（单位_万元）'!$B$5:$E$27,4,FALSE)</f>
        <v>83.8%</v>
      </c>
      <c r="X6" s="22">
        <f>VLOOKUP(B6,'[6]中央和地方资金支出_分资金（单位_万元）'!$B$5:$E$25,2,FALSE)</f>
        <v>145637.25</v>
      </c>
      <c r="Y6" s="22">
        <f>VLOOKUP(B6,'[6]中央和地方资金支出_分资金（单位_万元）'!$B$5:$E$25,3,FALSE)</f>
        <v>139493.8</v>
      </c>
      <c r="Z6" s="22" t="str">
        <f>VLOOKUP(B6,'[6]中央和地方资金支出_分资金（单位_万元）'!$B$5:$E$25,4,FALSE)</f>
        <v>95.8%</v>
      </c>
      <c r="AA6" s="22">
        <f>VLOOKUP(B6,'[7]中央和地方资金支出_分资金（单位_万元）'!$B$5:$E$26,2,FALSE)</f>
        <v>135936.92</v>
      </c>
      <c r="AB6" s="22">
        <f>VLOOKUP(B6,'[7]中央和地方资金支出_分资金（单位_万元）'!$B$5:$E$26,3,FALSE)</f>
        <v>127960.33</v>
      </c>
      <c r="AC6" s="22" t="str">
        <f>VLOOKUP(B6,'[7]中央和地方资金支出_分资金（单位_万元）'!$B$5:$E$26,4,FALSE)</f>
        <v>94.1%</v>
      </c>
      <c r="AD6" s="22">
        <f>VLOOKUP(B6,'[8]中央和地方资金支出_分资金（单位_万元）'!$B$5:$E$24,2,FALSE)</f>
        <v>23851.76</v>
      </c>
      <c r="AE6" s="22">
        <f>VLOOKUP(B6,'[8]中央和地方资金支出_分资金（单位_万元）'!$B$5:$E$24,3,FALSE)</f>
        <v>23029.68</v>
      </c>
      <c r="AF6" s="22" t="str">
        <f>VLOOKUP(B6,'[8]中央和地方资金支出_分资金（单位_万元）'!$B$5:$E$24,4,FALSE)</f>
        <v>96.6%</v>
      </c>
      <c r="AG6" s="22">
        <f>VLOOKUP(B6,'[9]中央和地方资金支出_分资金（单位_万元）'!$B$5:$E$26,2,FALSE)</f>
        <v>237006.64</v>
      </c>
      <c r="AH6" s="23">
        <f>VLOOKUP(B6,'[9]中央和地方资金支出_分资金（单位_万元）'!$B$5:$E$26,3,FALSE)</f>
        <v>218909.23</v>
      </c>
      <c r="AI6" s="23" t="str">
        <f>VLOOKUP(B6,'[9]中央和地方资金支出_分资金（单位_万元）'!$B$5:$E$26,4,FALSE)</f>
        <v>92.4%</v>
      </c>
      <c r="AJ6" s="23">
        <f>VLOOKUP(B6,'[10]中央和地方资金支出_分资金（单位_万元）'!$B$5:$E$30,2,FALSE)</f>
        <v>222367.23</v>
      </c>
      <c r="AK6" s="23">
        <f>VLOOKUP(B6,'[10]中央和地方资金支出_分资金（单位_万元）'!$B$5:$E$30,3,FALSE)</f>
        <v>211848.43</v>
      </c>
      <c r="AL6" s="23" t="str">
        <f>VLOOKUP(B6,'[10]中央和地方资金支出_分资金（单位_万元）'!$B$5:$E$30,4,FALSE)</f>
        <v>95.3%</v>
      </c>
      <c r="AM6" s="23">
        <f>VLOOKUP(B6,'[11]中央和地方资金支出_分资金（单位_万元）'!$B$5:$E$25,2,FALSE)</f>
        <v>112831.49</v>
      </c>
      <c r="AN6" s="23">
        <f>VLOOKUP(B6,'[11]中央和地方资金支出_分资金（单位_万元）'!$B$5:$E$25,3,FALSE)</f>
        <v>100404.35</v>
      </c>
      <c r="AO6" s="23" t="str">
        <f>VLOOKUP(B6,'[11]中央和地方资金支出_分资金（单位_万元）'!$B$5:$E$25,4,FALSE)</f>
        <v>89.0%</v>
      </c>
    </row>
    <row r="7" spans="1:41" s="26" customFormat="1" ht="27" customHeight="1">
      <c r="A7" s="2"/>
      <c r="B7" s="21" t="s">
        <v>20</v>
      </c>
      <c r="C7" s="24">
        <f>SUM(C8:C20)</f>
        <v>774895.45</v>
      </c>
      <c r="D7" s="24">
        <f>SUM(D8:D20)</f>
        <v>730586.6099999999</v>
      </c>
      <c r="E7" s="25">
        <f>D7/C7</f>
        <v>0.942819589403964</v>
      </c>
      <c r="F7" s="24">
        <f>SUM(F8:F20)</f>
        <v>271038.33999999997</v>
      </c>
      <c r="G7" s="24">
        <f aca="true" t="shared" si="0" ref="G7:M7">SUM(G8:G20)</f>
        <v>247034.36000000002</v>
      </c>
      <c r="H7" s="25">
        <f>G7/F7</f>
        <v>0.9114369575905757</v>
      </c>
      <c r="I7" s="24">
        <f t="shared" si="0"/>
        <v>503857.11000000004</v>
      </c>
      <c r="J7" s="24">
        <f t="shared" si="0"/>
        <v>483552.25000000006</v>
      </c>
      <c r="K7" s="25">
        <f>J7/I7</f>
        <v>0.9597011541625363</v>
      </c>
      <c r="L7" s="24">
        <f t="shared" si="0"/>
        <v>7889.870000000001</v>
      </c>
      <c r="M7" s="24">
        <f t="shared" si="0"/>
        <v>7250.52</v>
      </c>
      <c r="N7" s="25">
        <f>M7/L7</f>
        <v>0.9189657117290906</v>
      </c>
      <c r="O7" s="24">
        <f>SUM(O8:O20)</f>
        <v>11866.810000000001</v>
      </c>
      <c r="P7" s="24">
        <f>SUM(P8:P20)</f>
        <v>11791.289999999999</v>
      </c>
      <c r="Q7" s="25">
        <f>P7/O7</f>
        <v>0.9936360319243334</v>
      </c>
      <c r="R7" s="24">
        <f>SUM(R8:R20)</f>
        <v>16620.660000000003</v>
      </c>
      <c r="S7" s="24">
        <f>SUM(S8:S20)</f>
        <v>16432.190000000002</v>
      </c>
      <c r="T7" s="25">
        <f>S7/R7</f>
        <v>0.9886604984398935</v>
      </c>
      <c r="U7" s="24">
        <f>SUM(U8:U20)</f>
        <v>23030.180000000004</v>
      </c>
      <c r="V7" s="24">
        <f>SUM(V8:V20)</f>
        <v>22515.88000000001</v>
      </c>
      <c r="W7" s="25">
        <f>V7/U7</f>
        <v>0.9776684333339993</v>
      </c>
      <c r="X7" s="24">
        <f>SUM(X8:X20)</f>
        <v>69764.56999999999</v>
      </c>
      <c r="Y7" s="24">
        <f>SUM(Y8:Y20)</f>
        <v>68645.26</v>
      </c>
      <c r="Z7" s="25">
        <f>Y7/X7</f>
        <v>0.9839558962378755</v>
      </c>
      <c r="AA7" s="24">
        <f>SUM(AA8:AA20)</f>
        <v>64772.8</v>
      </c>
      <c r="AB7" s="24">
        <f>SUM(AB8:AB20)</f>
        <v>61032.89000000001</v>
      </c>
      <c r="AC7" s="25">
        <f>AB7/AA7</f>
        <v>0.9422611034261296</v>
      </c>
      <c r="AD7" s="24">
        <f>SUM(AD8:AD20)</f>
        <v>18362.749999999996</v>
      </c>
      <c r="AE7" s="24">
        <f>SUM(AE8:AE20)</f>
        <v>18065.21</v>
      </c>
      <c r="AF7" s="25">
        <f>AE7/AD7</f>
        <v>0.9837965446351992</v>
      </c>
      <c r="AG7" s="24">
        <f>SUM(AG8:AG20)</f>
        <v>120590.72</v>
      </c>
      <c r="AH7" s="24">
        <f>SUM(AH8:AH20)</f>
        <v>115526.34999999999</v>
      </c>
      <c r="AI7" s="25">
        <f>AH7/AG7</f>
        <v>0.9580036506955095</v>
      </c>
      <c r="AJ7" s="24">
        <f>SUM(AJ8:AJ20)</f>
        <v>112766.90000000001</v>
      </c>
      <c r="AK7" s="24">
        <f>SUM(AK8:AK20)</f>
        <v>109351.62</v>
      </c>
      <c r="AL7" s="25">
        <f>AK7/AJ7</f>
        <v>0.9697138078638323</v>
      </c>
      <c r="AM7" s="24">
        <f>SUM(AM8:AM20)</f>
        <v>58191.87</v>
      </c>
      <c r="AN7" s="24">
        <f>SUM(AN8:AN20)</f>
        <v>52941.090000000004</v>
      </c>
      <c r="AO7" s="25">
        <f>AN7/AM7</f>
        <v>0.9097678077710856</v>
      </c>
    </row>
    <row r="8" spans="1:41" ht="27" customHeight="1">
      <c r="A8" s="20">
        <v>1</v>
      </c>
      <c r="B8" s="27" t="s">
        <v>21</v>
      </c>
      <c r="C8" s="23">
        <f>VLOOKUP(B8,'[1]中央和地方资金支出_分资金（单位_万元）'!$B$5:$K$26,2,FALSE)</f>
        <v>658.23</v>
      </c>
      <c r="D8" s="23">
        <f>VLOOKUP(B8,'[1]中央和地方资金支出_分资金（单位_万元）'!$B$5:$K$26,3,FALSE)</f>
        <v>502.02</v>
      </c>
      <c r="E8" s="23" t="str">
        <f>VLOOKUP(B8,'[1]中央和地方资金支出_分资金（单位_万元）'!$B$5:$K$26,4,FALSE)</f>
        <v>76.3%</v>
      </c>
      <c r="F8" s="23">
        <f>VLOOKUP(B8,'[1]中央和地方资金支出_分资金（单位_万元）'!$B$5:$K$26,5,FALSE)</f>
      </c>
      <c r="G8" s="23">
        <f>VLOOKUP(B8,'[1]中央和地方资金支出_分资金（单位_万元）'!$B$5:$K$26,6,FALSE)</f>
      </c>
      <c r="H8" s="23">
        <f>VLOOKUP(B8,'[1]中央和地方资金支出_分资金（单位_万元）'!$B$5:$K$26,7,FALSE)</f>
      </c>
      <c r="I8" s="23">
        <f>VLOOKUP(B8,'[1]中央和地方资金支出_分资金（单位_万元）'!$B$5:$K$26,8,FALSE)</f>
        <v>658.23</v>
      </c>
      <c r="J8" s="23">
        <f>VLOOKUP(B8,'[1]中央和地方资金支出_分资金（单位_万元）'!$B$5:$K$26,9,FALSE)</f>
        <v>502.02</v>
      </c>
      <c r="K8" s="23" t="str">
        <f>VLOOKUP(B8,'[1]中央和地方资金支出_分资金（单位_万元）'!$B$5:$K$26,10,FALSE)</f>
        <v>76.3%</v>
      </c>
      <c r="L8" s="23">
        <f>VLOOKUP(B8,'[2]中央和地方资金支出_分资金（单位_万元）'!$B$5:$E$22,2,FALSE)</f>
        <v>24.47</v>
      </c>
      <c r="M8" s="23">
        <f>VLOOKUP(B8,'[2]中央和地方资金支出_分资金（单位_万元）'!$B$5:$E$22,3,FALSE)</f>
        <v>23.97</v>
      </c>
      <c r="N8" s="23" t="str">
        <f>VLOOKUP(B8,'[2]中央和地方资金支出_分资金（单位_万元）'!$B$5:$E$22,4,FALSE)</f>
        <v>98.0%</v>
      </c>
      <c r="O8" s="22">
        <f>VLOOKUP(B8,'[3]中央和地方资金支出_分资金（单位_万元）'!$B$5:$E$24,2,FALSE)</f>
        <v>46.63</v>
      </c>
      <c r="P8" s="22">
        <f>VLOOKUP(B8,'[3]中央和地方资金支出_分资金（单位_万元）'!$B$5:$E$24,3,FALSE)</f>
        <v>46.56</v>
      </c>
      <c r="Q8" s="22" t="str">
        <f>VLOOKUP(B8,'[3]中央和地方资金支出_分资金（单位_万元）'!$B$5:$E$24,4,FALSE)</f>
        <v>99.8%</v>
      </c>
      <c r="R8" s="23">
        <f>VLOOKUP(B8,'[4]中央和地方资金支出_分资金（单位_万元）'!$B$5:$E$24,2,FALSE)</f>
        <v>32.35</v>
      </c>
      <c r="S8" s="23">
        <f>VLOOKUP(B8,'[4]中央和地方资金支出_分资金（单位_万元）'!$B$5:$E$24,3,FALSE)</f>
        <v>32.11</v>
      </c>
      <c r="T8" s="23" t="str">
        <f>VLOOKUP(B8,'[4]中央和地方资金支出_分资金（单位_万元）'!$B$5:$E$24,4,FALSE)</f>
        <v>99.3%</v>
      </c>
      <c r="U8" s="22">
        <f>VLOOKUP(B8,'[5]中央和地方资金支出_分资金（单位_万元）'!$B$5:$E$27,2,FALSE)</f>
        <v>26.42</v>
      </c>
      <c r="V8" s="22">
        <f>VLOOKUP(B8,'[5]中央和地方资金支出_分资金（单位_万元）'!$B$5:$E$27,3,FALSE)</f>
        <v>20.54</v>
      </c>
      <c r="W8" s="22" t="str">
        <f>VLOOKUP(B8,'[5]中央和地方资金支出_分资金（单位_万元）'!$B$5:$E$27,4,FALSE)</f>
        <v>77.7%</v>
      </c>
      <c r="X8" s="22">
        <f>VLOOKUP(B8,'[6]中央和地方资金支出_分资金（单位_万元）'!$B$5:$E$25,2,FALSE)</f>
        <v>78.29</v>
      </c>
      <c r="Y8" s="22">
        <f>VLOOKUP(B8,'[6]中央和地方资金支出_分资金（单位_万元）'!$B$5:$E$25,3,FALSE)</f>
        <v>78.29</v>
      </c>
      <c r="Z8" s="22" t="str">
        <f>VLOOKUP(B8,'[6]中央和地方资金支出_分资金（单位_万元）'!$B$5:$E$25,4,FALSE)</f>
        <v>100.0%</v>
      </c>
      <c r="AA8" s="22">
        <f>VLOOKUP(B8,'[7]中央和地方资金支出_分资金（单位_万元）'!$B$5:$E$26,2,FALSE)</f>
        <v>74.09</v>
      </c>
      <c r="AB8" s="22">
        <f>VLOOKUP(B8,'[7]中央和地方资金支出_分资金（单位_万元）'!$B$5:$E$26,3,FALSE)</f>
        <v>45.09</v>
      </c>
      <c r="AC8" s="22" t="str">
        <f>VLOOKUP(B8,'[7]中央和地方资金支出_分资金（单位_万元）'!$B$5:$E$26,4,FALSE)</f>
        <v>60.9%</v>
      </c>
      <c r="AD8" s="22">
        <f>VLOOKUP(B8,'[8]中央和地方资金支出_分资金（单位_万元）'!$B$5:$E$24,2,FALSE)</f>
        <v>30.51</v>
      </c>
      <c r="AE8" s="22">
        <f>VLOOKUP(B8,'[8]中央和地方资金支出_分资金（单位_万元）'!$B$5:$E$24,3,FALSE)</f>
        <v>4.04</v>
      </c>
      <c r="AF8" s="22" t="str">
        <f>VLOOKUP(B8,'[8]中央和地方资金支出_分资金（单位_万元）'!$B$5:$E$24,4,FALSE)</f>
        <v>13.3%</v>
      </c>
      <c r="AG8" s="23">
        <f>VLOOKUP(B8,'[9]中央和地方资金支出_分资金（单位_万元）'!$B$5:$E$26,2,FALSE)</f>
        <v>118.05</v>
      </c>
      <c r="AH8" s="23">
        <f>VLOOKUP(B8,'[9]中央和地方资金支出_分资金（单位_万元）'!$B$5:$E$26,3,FALSE)</f>
        <v>43.37</v>
      </c>
      <c r="AI8" s="23" t="str">
        <f>VLOOKUP(B8,'[9]中央和地方资金支出_分资金（单位_万元）'!$B$5:$E$26,4,FALSE)</f>
        <v>36.7%</v>
      </c>
      <c r="AJ8" s="23">
        <f>VLOOKUP(B8,'[10]中央和地方资金支出_分资金（单位_万元）'!$B$5:$E$30,2,FALSE)</f>
        <v>97.74</v>
      </c>
      <c r="AK8" s="23">
        <f>VLOOKUP(B8,'[10]中央和地方资金支出_分资金（单位_万元）'!$B$5:$E$30,3,FALSE)</f>
        <v>97.74</v>
      </c>
      <c r="AL8" s="23" t="str">
        <f>VLOOKUP(B8,'[10]中央和地方资金支出_分资金（单位_万元）'!$B$5:$E$30,4,FALSE)</f>
        <v>100.0%</v>
      </c>
      <c r="AM8" s="23">
        <f>VLOOKUP(B8,'[11]中央和地方资金支出_分资金（单位_万元）'!$B$5:$E$25,2,FALSE)</f>
        <v>129.69</v>
      </c>
      <c r="AN8" s="23">
        <f>VLOOKUP(B8,'[11]中央和地方资金支出_分资金（单位_万元）'!$B$5:$E$25,3,FALSE)</f>
        <v>110.3</v>
      </c>
      <c r="AO8" s="23" t="str">
        <f>VLOOKUP(B8,'[11]中央和地方资金支出_分资金（单位_万元）'!$B$5:$E$25,4,FALSE)</f>
        <v>85.1%</v>
      </c>
    </row>
    <row r="9" spans="1:41" ht="27" customHeight="1">
      <c r="A9" s="20">
        <v>2</v>
      </c>
      <c r="B9" s="27" t="s">
        <v>22</v>
      </c>
      <c r="C9" s="23">
        <f>VLOOKUP(B9,'[1]中央和地方资金支出_分资金（单位_万元）'!$B$5:$K$26,2,FALSE)</f>
        <v>163300.79</v>
      </c>
      <c r="D9" s="23">
        <f>VLOOKUP(B9,'[1]中央和地方资金支出_分资金（单位_万元）'!$B$5:$K$26,3,FALSE)</f>
        <v>163300.79</v>
      </c>
      <c r="E9" s="23" t="str">
        <f>VLOOKUP(B9,'[1]中央和地方资金支出_分资金（单位_万元）'!$B$5:$K$26,4,FALSE)</f>
        <v>100.0%</v>
      </c>
      <c r="F9" s="23">
        <f>VLOOKUP(B9,'[1]中央和地方资金支出_分资金（单位_万元）'!$B$5:$K$26,5,FALSE)</f>
        <v>303</v>
      </c>
      <c r="G9" s="23">
        <f>VLOOKUP(B9,'[1]中央和地方资金支出_分资金（单位_万元）'!$B$5:$K$26,6,FALSE)</f>
        <v>303</v>
      </c>
      <c r="H9" s="23" t="str">
        <f>VLOOKUP(B9,'[1]中央和地方资金支出_分资金（单位_万元）'!$B$5:$K$26,7,FALSE)</f>
        <v>100.0%</v>
      </c>
      <c r="I9" s="23">
        <f>VLOOKUP(B9,'[1]中央和地方资金支出_分资金（单位_万元）'!$B$5:$K$26,8,FALSE)</f>
        <v>162997.79</v>
      </c>
      <c r="J9" s="23">
        <f>VLOOKUP(B9,'[1]中央和地方资金支出_分资金（单位_万元）'!$B$5:$K$26,9,FALSE)</f>
        <v>162997.79</v>
      </c>
      <c r="K9" s="23" t="str">
        <f>VLOOKUP(B9,'[1]中央和地方资金支出_分资金（单位_万元）'!$B$5:$K$26,10,FALSE)</f>
        <v>100.0%</v>
      </c>
      <c r="L9" s="23">
        <f>VLOOKUP(B9,'[2]中央和地方资金支出_分资金（单位_万元）'!$B$5:$E$22,2,FALSE)</f>
        <v>1242.59</v>
      </c>
      <c r="M9" s="23">
        <f>VLOOKUP(B9,'[2]中央和地方资金支出_分资金（单位_万元）'!$B$5:$E$22,3,FALSE)</f>
        <v>1242.59</v>
      </c>
      <c r="N9" s="23" t="str">
        <f>VLOOKUP(B9,'[2]中央和地方资金支出_分资金（单位_万元）'!$B$5:$E$22,4,FALSE)</f>
        <v>100.0%</v>
      </c>
      <c r="O9" s="22">
        <f>VLOOKUP(B9,'[3]中央和地方资金支出_分资金（单位_万元）'!$B$5:$E$24,2,FALSE)</f>
        <v>2438.92</v>
      </c>
      <c r="P9" s="22">
        <f>VLOOKUP(B9,'[3]中央和地方资金支出_分资金（单位_万元）'!$B$5:$E$24,3,FALSE)</f>
        <v>2438.92</v>
      </c>
      <c r="Q9" s="22" t="str">
        <f>VLOOKUP(B9,'[3]中央和地方资金支出_分资金（单位_万元）'!$B$5:$E$24,4,FALSE)</f>
        <v>100.0%</v>
      </c>
      <c r="R9" s="23">
        <f>VLOOKUP(B9,'[4]中央和地方资金支出_分资金（单位_万元）'!$B$5:$E$24,2,FALSE)</f>
        <v>5928.14</v>
      </c>
      <c r="S9" s="23">
        <f>VLOOKUP(B9,'[4]中央和地方资金支出_分资金（单位_万元）'!$B$5:$E$24,3,FALSE)</f>
        <v>5928.14</v>
      </c>
      <c r="T9" s="23" t="str">
        <f>VLOOKUP(B9,'[4]中央和地方资金支出_分资金（单位_万元）'!$B$5:$E$24,4,FALSE)</f>
        <v>100.0%</v>
      </c>
      <c r="U9" s="22">
        <f>VLOOKUP(B9,'[5]中央和地方资金支出_分资金（单位_万元）'!$B$5:$E$27,2,FALSE)</f>
        <v>8842.5</v>
      </c>
      <c r="V9" s="22">
        <f>VLOOKUP(B9,'[5]中央和地方资金支出_分资金（单位_万元）'!$B$5:$E$27,3,FALSE)</f>
        <v>8842.5</v>
      </c>
      <c r="W9" s="22" t="str">
        <f>VLOOKUP(B9,'[5]中央和地方资金支出_分资金（单位_万元）'!$B$5:$E$27,4,FALSE)</f>
        <v>100.0%</v>
      </c>
      <c r="X9" s="22">
        <f>VLOOKUP(B9,'[6]中央和地方资金支出_分资金（单位_万元）'!$B$5:$E$25,2,FALSE)</f>
        <v>26018.67</v>
      </c>
      <c r="Y9" s="22">
        <f>VLOOKUP(B9,'[6]中央和地方资金支出_分资金（单位_万元）'!$B$5:$E$25,3,FALSE)</f>
        <v>26018.67</v>
      </c>
      <c r="Z9" s="22" t="str">
        <f>VLOOKUP(B9,'[6]中央和地方资金支出_分资金（单位_万元）'!$B$5:$E$25,4,FALSE)</f>
        <v>100.0%</v>
      </c>
      <c r="AA9" s="22">
        <f>VLOOKUP(B9,'[7]中央和地方资金支出_分资金（单位_万元）'!$B$5:$E$26,2,FALSE)</f>
        <v>25029.61</v>
      </c>
      <c r="AB9" s="22">
        <f>VLOOKUP(B9,'[7]中央和地方资金支出_分资金（单位_万元）'!$B$5:$E$26,3,FALSE)</f>
        <v>25029.61</v>
      </c>
      <c r="AC9" s="22" t="str">
        <f>VLOOKUP(B9,'[7]中央和地方资金支出_分资金（单位_万元）'!$B$5:$E$26,4,FALSE)</f>
        <v>100.0%</v>
      </c>
      <c r="AD9" s="22">
        <f>VLOOKUP(B9,'[8]中央和地方资金支出_分资金（单位_万元）'!$B$5:$E$24,2,FALSE)</f>
        <v>7350.41</v>
      </c>
      <c r="AE9" s="22">
        <f>VLOOKUP(B9,'[8]中央和地方资金支出_分资金（单位_万元）'!$B$5:$E$24,3,FALSE)</f>
        <v>7350.41</v>
      </c>
      <c r="AF9" s="22" t="str">
        <f>VLOOKUP(B9,'[8]中央和地方资金支出_分资金（单位_万元）'!$B$5:$E$24,4,FALSE)</f>
        <v>100.0%</v>
      </c>
      <c r="AG9" s="23">
        <f>VLOOKUP(B9,'[9]中央和地方资金支出_分资金（单位_万元）'!$B$5:$E$26,2,FALSE)</f>
        <v>33946.42</v>
      </c>
      <c r="AH9" s="23">
        <f>VLOOKUP(B9,'[9]中央和地方资金支出_分资金（单位_万元）'!$B$5:$E$26,3,FALSE)</f>
        <v>33946.42</v>
      </c>
      <c r="AI9" s="23" t="str">
        <f>VLOOKUP(B9,'[9]中央和地方资金支出_分资金（单位_万元）'!$B$5:$E$26,4,FALSE)</f>
        <v>100.0%</v>
      </c>
      <c r="AJ9" s="23">
        <f>VLOOKUP(B9,'[10]中央和地方资金支出_分资金（单位_万元）'!$B$5:$E$30,2,FALSE)</f>
        <v>36803.31</v>
      </c>
      <c r="AK9" s="23">
        <f>VLOOKUP(B9,'[10]中央和地方资金支出_分资金（单位_万元）'!$B$5:$E$30,3,FALSE)</f>
        <v>36803.31</v>
      </c>
      <c r="AL9" s="23" t="str">
        <f>VLOOKUP(B9,'[10]中央和地方资金支出_分资金（单位_万元）'!$B$5:$E$30,4,FALSE)</f>
        <v>100.0%</v>
      </c>
      <c r="AM9" s="23">
        <f>VLOOKUP(B9,'[11]中央和地方资金支出_分资金（单位_万元）'!$B$5:$E$25,2,FALSE)</f>
        <v>15397.22</v>
      </c>
      <c r="AN9" s="23">
        <f>VLOOKUP(B9,'[11]中央和地方资金支出_分资金（单位_万元）'!$B$5:$E$25,3,FALSE)</f>
        <v>15397.22</v>
      </c>
      <c r="AO9" s="23" t="str">
        <f>VLOOKUP(B9,'[11]中央和地方资金支出_分资金（单位_万元）'!$B$5:$E$25,4,FALSE)</f>
        <v>100.0%</v>
      </c>
    </row>
    <row r="10" spans="1:41" ht="27" customHeight="1">
      <c r="A10" s="20">
        <v>3</v>
      </c>
      <c r="B10" s="27" t="s">
        <v>23</v>
      </c>
      <c r="C10" s="23">
        <f>VLOOKUP(B10,'[1]中央和地方资金支出_分资金（单位_万元）'!$B$5:$K$26,2,FALSE)</f>
        <v>315981.41</v>
      </c>
      <c r="D10" s="23">
        <f>VLOOKUP(B10,'[1]中央和地方资金支出_分资金（单位_万元）'!$B$5:$K$26,3,FALSE)</f>
        <v>296084.62</v>
      </c>
      <c r="E10" s="23" t="str">
        <f>VLOOKUP(B10,'[1]中央和地方资金支出_分资金（单位_万元）'!$B$5:$K$26,4,FALSE)</f>
        <v>93.7%</v>
      </c>
      <c r="F10" s="23">
        <f>VLOOKUP(B10,'[1]中央和地方资金支出_分资金（单位_万元）'!$B$5:$K$26,5,FALSE)</f>
        <v>214772.03</v>
      </c>
      <c r="G10" s="23">
        <f>VLOOKUP(B10,'[1]中央和地方资金支出_分资金（单位_万元）'!$B$5:$K$26,6,FALSE)</f>
        <v>195052.24</v>
      </c>
      <c r="H10" s="23" t="str">
        <f>VLOOKUP(B10,'[1]中央和地方资金支出_分资金（单位_万元）'!$B$5:$K$26,7,FALSE)</f>
        <v>90.8%</v>
      </c>
      <c r="I10" s="23">
        <f>VLOOKUP(B10,'[1]中央和地方资金支出_分资金（单位_万元）'!$B$5:$K$26,8,FALSE)</f>
        <v>101209.38</v>
      </c>
      <c r="J10" s="23">
        <f>VLOOKUP(B10,'[1]中央和地方资金支出_分资金（单位_万元）'!$B$5:$K$26,9,FALSE)</f>
        <v>101032.38</v>
      </c>
      <c r="K10" s="23" t="str">
        <f>VLOOKUP(B10,'[1]中央和地方资金支出_分资金（单位_万元）'!$B$5:$K$26,10,FALSE)</f>
        <v>99.8%</v>
      </c>
      <c r="L10" s="23">
        <f>VLOOKUP(B10,'[2]中央和地方资金支出_分资金（单位_万元）'!$B$5:$E$22,2,FALSE)</f>
        <v>1937.64</v>
      </c>
      <c r="M10" s="23">
        <f>VLOOKUP(B10,'[2]中央和地方资金支出_分资金（单位_万元）'!$B$5:$E$22,3,FALSE)</f>
        <v>1937.64</v>
      </c>
      <c r="N10" s="23" t="str">
        <f>VLOOKUP(B10,'[2]中央和地方资金支出_分资金（单位_万元）'!$B$5:$E$22,4,FALSE)</f>
        <v>100.0%</v>
      </c>
      <c r="O10" s="22">
        <f>VLOOKUP(B10,'[3]中央和地方资金支出_分资金（单位_万元）'!$B$5:$E$24,2,FALSE)</f>
        <v>2940.09</v>
      </c>
      <c r="P10" s="22">
        <f>VLOOKUP(B10,'[3]中央和地方资金支出_分资金（单位_万元）'!$B$5:$E$24,3,FALSE)</f>
        <v>2940.09</v>
      </c>
      <c r="Q10" s="22" t="str">
        <f>VLOOKUP(B10,'[3]中央和地方资金支出_分资金（单位_万元）'!$B$5:$E$24,4,FALSE)</f>
        <v>100.0%</v>
      </c>
      <c r="R10" s="23">
        <f>VLOOKUP(B10,'[4]中央和地方资金支出_分资金（单位_万元）'!$B$5:$E$24,2,FALSE)</f>
        <v>3635.01</v>
      </c>
      <c r="S10" s="23">
        <f>VLOOKUP(B10,'[4]中央和地方资金支出_分资金（单位_万元）'!$B$5:$E$24,3,FALSE)</f>
        <v>3635.01</v>
      </c>
      <c r="T10" s="23" t="str">
        <f>VLOOKUP(B10,'[4]中央和地方资金支出_分资金（单位_万元）'!$B$5:$E$24,4,FALSE)</f>
        <v>100.0%</v>
      </c>
      <c r="U10" s="22">
        <f>VLOOKUP(B10,'[5]中央和地方资金支出_分资金（单位_万元）'!$B$5:$E$27,2,FALSE)</f>
        <v>5577.27</v>
      </c>
      <c r="V10" s="22">
        <f>VLOOKUP(B10,'[5]中央和地方资金支出_分资金（单位_万元）'!$B$5:$E$27,3,FALSE)</f>
        <v>5469.27</v>
      </c>
      <c r="W10" s="22" t="str">
        <f>VLOOKUP(B10,'[5]中央和地方资金支出_分资金（单位_万元）'!$B$5:$E$27,4,FALSE)</f>
        <v>98.1%</v>
      </c>
      <c r="X10" s="22">
        <f>VLOOKUP(B10,'[6]中央和地方资金支出_分资金（单位_万元）'!$B$5:$E$25,2,FALSE)</f>
        <v>15754.91</v>
      </c>
      <c r="Y10" s="22">
        <f>VLOOKUP(B10,'[6]中央和地方资金支出_分资金（单位_万元）'!$B$5:$E$25,3,FALSE)</f>
        <v>15685.91</v>
      </c>
      <c r="Z10" s="22" t="str">
        <f>VLOOKUP(B10,'[6]中央和地方资金支出_分资金（单位_万元）'!$B$5:$E$25,4,FALSE)</f>
        <v>99.6%</v>
      </c>
      <c r="AA10" s="22">
        <f>VLOOKUP(B10,'[7]中央和地方资金支出_分资金（单位_万元）'!$B$5:$E$26,2,FALSE)</f>
        <v>14095.02</v>
      </c>
      <c r="AB10" s="22">
        <f>VLOOKUP(B10,'[7]中央和地方资金支出_分资金（单位_万元）'!$B$5:$E$26,3,FALSE)</f>
        <v>14095.02</v>
      </c>
      <c r="AC10" s="22" t="str">
        <f>VLOOKUP(B10,'[7]中央和地方资金支出_分资金（单位_万元）'!$B$5:$E$26,4,FALSE)</f>
        <v>100.0%</v>
      </c>
      <c r="AD10" s="22">
        <f>VLOOKUP(B10,'[8]中央和地方资金支出_分资金（单位_万元）'!$B$5:$E$24,2,FALSE)</f>
        <v>3832.15</v>
      </c>
      <c r="AE10" s="22">
        <f>VLOOKUP(B10,'[8]中央和地方资金支出_分资金（单位_万元）'!$B$5:$E$24,3,FALSE)</f>
        <v>3832.15</v>
      </c>
      <c r="AF10" s="22" t="str">
        <f>VLOOKUP(B10,'[8]中央和地方资金支出_分资金（单位_万元）'!$B$5:$E$24,4,FALSE)</f>
        <v>100.0%</v>
      </c>
      <c r="AG10" s="23">
        <f>VLOOKUP(B10,'[9]中央和地方资金支出_分资金（单位_万元）'!$B$5:$E$26,2,FALSE)</f>
        <v>21034.81</v>
      </c>
      <c r="AH10" s="23">
        <f>VLOOKUP(B10,'[9]中央和地方资金支出_分资金（单位_万元）'!$B$5:$E$26,3,FALSE)</f>
        <v>21034.81</v>
      </c>
      <c r="AI10" s="23" t="str">
        <f>VLOOKUP(B10,'[9]中央和地方资金支出_分资金（单位_万元）'!$B$5:$E$26,4,FALSE)</f>
        <v>100.0%</v>
      </c>
      <c r="AJ10" s="23">
        <f>VLOOKUP(B10,'[10]中央和地方资金支出_分资金（单位_万元）'!$B$5:$E$30,2,FALSE)</f>
        <v>23593.29</v>
      </c>
      <c r="AK10" s="23">
        <f>VLOOKUP(B10,'[10]中央和地方资金支出_分资金（单位_万元）'!$B$5:$E$30,3,FALSE)</f>
        <v>23593.29</v>
      </c>
      <c r="AL10" s="23" t="str">
        <f>VLOOKUP(B10,'[10]中央和地方资金支出_分资金（单位_万元）'!$B$5:$E$30,4,FALSE)</f>
        <v>100.0%</v>
      </c>
      <c r="AM10" s="23">
        <f>VLOOKUP(B10,'[11]中央和地方资金支出_分资金（单位_万元）'!$B$5:$E$25,2,FALSE)</f>
        <v>8809.2</v>
      </c>
      <c r="AN10" s="23">
        <f>VLOOKUP(B10,'[11]中央和地方资金支出_分资金（单位_万元）'!$B$5:$E$25,3,FALSE)</f>
        <v>8809.2</v>
      </c>
      <c r="AO10" s="23" t="str">
        <f>VLOOKUP(B10,'[11]中央和地方资金支出_分资金（单位_万元）'!$B$5:$E$25,4,FALSE)</f>
        <v>100.0%</v>
      </c>
    </row>
    <row r="11" spans="1:41" ht="27" customHeight="1">
      <c r="A11" s="20">
        <v>4</v>
      </c>
      <c r="B11" s="27" t="s">
        <v>24</v>
      </c>
      <c r="C11" s="23">
        <f>VLOOKUP(B11,'[1]中央和地方资金支出_分资金（单位_万元）'!$B$5:$K$26,2,FALSE)</f>
        <v>53490.2</v>
      </c>
      <c r="D11" s="23">
        <f>VLOOKUP(B11,'[1]中央和地方资金支出_分资金（单位_万元）'!$B$5:$K$26,3,FALSE)</f>
        <v>48004.25</v>
      </c>
      <c r="E11" s="22" t="str">
        <f>VLOOKUP(B11,'[1]中央和地方资金支出_分资金（单位_万元）'!$B$5:$K$26,4,FALSE)</f>
        <v>89.7%</v>
      </c>
      <c r="F11" s="23">
        <f>VLOOKUP(B11,'[1]中央和地方资金支出_分资金（单位_万元）'!$B$5:$K$26,5,FALSE)</f>
        <v>1446.37</v>
      </c>
      <c r="G11" s="23">
        <f>VLOOKUP(B11,'[1]中央和地方资金支出_分资金（单位_万元）'!$B$5:$K$26,6,FALSE)</f>
        <v>712.29</v>
      </c>
      <c r="H11" s="23" t="str">
        <f>VLOOKUP(B11,'[1]中央和地方资金支出_分资金（单位_万元）'!$B$5:$K$26,7,FALSE)</f>
        <v>49.2%</v>
      </c>
      <c r="I11" s="23">
        <f>VLOOKUP(B11,'[1]中央和地方资金支出_分资金（单位_万元）'!$B$5:$K$26,8,FALSE)</f>
        <v>52043.83</v>
      </c>
      <c r="J11" s="23">
        <f>VLOOKUP(B11,'[1]中央和地方资金支出_分资金（单位_万元）'!$B$5:$K$26,9,FALSE)</f>
        <v>47291.97</v>
      </c>
      <c r="K11" s="23" t="str">
        <f>VLOOKUP(B11,'[1]中央和地方资金支出_分资金（单位_万元）'!$B$5:$K$26,10,FALSE)</f>
        <v>90.9%</v>
      </c>
      <c r="L11" s="23">
        <f>VLOOKUP(B11,'[2]中央和地方资金支出_分资金（单位_万元）'!$B$5:$E$22,2,FALSE)</f>
        <v>2146.82</v>
      </c>
      <c r="M11" s="23">
        <f>VLOOKUP(B11,'[2]中央和地方资金支出_分资金（单位_万元）'!$B$5:$E$22,3,FALSE)</f>
        <v>1741.42</v>
      </c>
      <c r="N11" s="23" t="str">
        <f>VLOOKUP(B11,'[2]中央和地方资金支出_分资金（单位_万元）'!$B$5:$E$22,4,FALSE)</f>
        <v>81.1%</v>
      </c>
      <c r="O11" s="22">
        <f>VLOOKUP(B11,'[3]中央和地方资金支出_分资金（单位_万元）'!$B$5:$E$24,2,FALSE)</f>
        <v>3089.74</v>
      </c>
      <c r="P11" s="22">
        <f>VLOOKUP(B11,'[3]中央和地方资金支出_分资金（单位_万元）'!$B$5:$E$24,3,FALSE)</f>
        <v>3089.74</v>
      </c>
      <c r="Q11" s="22" t="str">
        <f>VLOOKUP(B11,'[3]中央和地方资金支出_分资金（单位_万元）'!$B$5:$E$24,4,FALSE)</f>
        <v>100.0%</v>
      </c>
      <c r="R11" s="23">
        <f>VLOOKUP(B11,'[4]中央和地方资金支出_分资金（单位_万元）'!$B$5:$E$24,2,FALSE)</f>
        <v>1852.83</v>
      </c>
      <c r="S11" s="23">
        <f>VLOOKUP(B11,'[4]中央和地方资金支出_分资金（单位_万元）'!$B$5:$E$24,3,FALSE)</f>
        <v>1819.82</v>
      </c>
      <c r="T11" s="23" t="str">
        <f>VLOOKUP(B11,'[4]中央和地方资金支出_分资金（单位_万元）'!$B$5:$E$24,4,FALSE)</f>
        <v>98.2%</v>
      </c>
      <c r="U11" s="22">
        <f>VLOOKUP(B11,'[5]中央和地方资金支出_分资金（单位_万元）'!$B$5:$E$27,2,FALSE)</f>
        <v>2498.01</v>
      </c>
      <c r="V11" s="22">
        <f>VLOOKUP(B11,'[5]中央和地方资金支出_分资金（单位_万元）'!$B$5:$E$27,3,FALSE)</f>
        <v>2329.38</v>
      </c>
      <c r="W11" s="22" t="str">
        <f>VLOOKUP(B11,'[5]中央和地方资金支出_分资金（单位_万元）'!$B$5:$E$27,4,FALSE)</f>
        <v>93.2%</v>
      </c>
      <c r="X11" s="22">
        <f>VLOOKUP(B11,'[6]中央和地方资金支出_分资金（单位_万元）'!$B$5:$E$25,2,FALSE)</f>
        <v>6842.73</v>
      </c>
      <c r="Y11" s="22">
        <f>VLOOKUP(B11,'[6]中央和地方资金支出_分资金（单位_万元）'!$B$5:$E$25,3,FALSE)</f>
        <v>6293.42</v>
      </c>
      <c r="Z11" s="22" t="str">
        <f>VLOOKUP(B11,'[6]中央和地方资金支出_分资金（单位_万元）'!$B$5:$E$25,4,FALSE)</f>
        <v>92.0%</v>
      </c>
      <c r="AA11" s="22">
        <f>VLOOKUP(B11,'[7]中央和地方资金支出_分资金（单位_万元）'!$B$5:$E$26,2,FALSE)</f>
        <v>6461.44</v>
      </c>
      <c r="AB11" s="22">
        <f>VLOOKUP(B11,'[7]中央和地方资金支出_分资金（单位_万元）'!$B$5:$E$26,3,FALSE)</f>
        <v>4328.22</v>
      </c>
      <c r="AC11" s="22" t="str">
        <f>VLOOKUP(B11,'[7]中央和地方资金支出_分资金（单位_万元）'!$B$5:$E$26,4,FALSE)</f>
        <v>67.0%</v>
      </c>
      <c r="AD11" s="22">
        <f>VLOOKUP(B11,'[8]中央和地方资金支出_分资金（单位_万元）'!$B$5:$E$24,2,FALSE)</f>
        <v>2338.96</v>
      </c>
      <c r="AE11" s="22">
        <f>VLOOKUP(B11,'[8]中央和地方资金支出_分资金（单位_万元）'!$B$5:$E$24,3,FALSE)</f>
        <v>2174.69</v>
      </c>
      <c r="AF11" s="22" t="str">
        <f>VLOOKUP(B11,'[8]中央和地方资金支出_分资金（单位_万元）'!$B$5:$E$24,4,FALSE)</f>
        <v>93.0%</v>
      </c>
      <c r="AG11" s="23">
        <f>VLOOKUP(B11,'[9]中央和地方资金支出_分资金（单位_万元）'!$B$5:$E$26,2,FALSE)</f>
        <v>10743.8</v>
      </c>
      <c r="AH11" s="23">
        <f>VLOOKUP(B11,'[9]中央和地方资金支出_分资金（单位_万元）'!$B$5:$E$26,3,FALSE)</f>
        <v>10259.09</v>
      </c>
      <c r="AI11" s="23" t="str">
        <f>VLOOKUP(B11,'[9]中央和地方资金支出_分资金（单位_万元）'!$B$5:$E$26,4,FALSE)</f>
        <v>95.5%</v>
      </c>
      <c r="AJ11" s="23">
        <f>VLOOKUP(B11,'[10]中央和地方资金支出_分资金（单位_万元）'!$B$5:$E$30,2,FALSE)</f>
        <v>10858.57</v>
      </c>
      <c r="AK11" s="23">
        <f>VLOOKUP(B11,'[10]中央和地方资金支出_分资金（单位_万元）'!$B$5:$E$30,3,FALSE)</f>
        <v>10817.43</v>
      </c>
      <c r="AL11" s="23" t="str">
        <f>VLOOKUP(B11,'[10]中央和地方资金支出_分资金（单位_万元）'!$B$5:$E$30,4,FALSE)</f>
        <v>99.6%</v>
      </c>
      <c r="AM11" s="23">
        <f>VLOOKUP(B11,'[11]中央和地方资金支出_分资金（单位_万元）'!$B$5:$E$25,2,FALSE)</f>
        <v>5210.93</v>
      </c>
      <c r="AN11" s="23">
        <f>VLOOKUP(B11,'[11]中央和地方资金支出_分资金（单位_万元）'!$B$5:$E$25,3,FALSE)</f>
        <v>4438.77</v>
      </c>
      <c r="AO11" s="23" t="str">
        <f>VLOOKUP(B11,'[11]中央和地方资金支出_分资金（单位_万元）'!$B$5:$E$25,4,FALSE)</f>
        <v>85.2%</v>
      </c>
    </row>
    <row r="12" spans="1:41" ht="27" customHeight="1">
      <c r="A12" s="20">
        <v>5</v>
      </c>
      <c r="B12" s="27" t="s">
        <v>25</v>
      </c>
      <c r="C12" s="23">
        <f>VLOOKUP(B12,'[1]中央和地方资金支出_分资金（单位_万元）'!$B$5:$K$26,2,FALSE)</f>
        <v>3328</v>
      </c>
      <c r="D12" s="23">
        <f>VLOOKUP(B12,'[1]中央和地方资金支出_分资金（单位_万元）'!$B$5:$K$26,3,FALSE)</f>
        <v>2387.94</v>
      </c>
      <c r="E12" s="22" t="str">
        <f>VLOOKUP(B12,'[1]中央和地方资金支出_分资金（单位_万元）'!$B$5:$K$26,4,FALSE)</f>
        <v>71.8%</v>
      </c>
      <c r="F12" s="23">
        <f>VLOOKUP(B12,'[1]中央和地方资金支出_分资金（单位_万元）'!$B$5:$K$26,5,FALSE)</f>
      </c>
      <c r="G12" s="23">
        <f>VLOOKUP(B12,'[1]中央和地方资金支出_分资金（单位_万元）'!$B$5:$K$26,6,FALSE)</f>
      </c>
      <c r="H12" s="23">
        <f>VLOOKUP(B12,'[1]中央和地方资金支出_分资金（单位_万元）'!$B$5:$K$26,7,FALSE)</f>
      </c>
      <c r="I12" s="23">
        <f>VLOOKUP(B12,'[1]中央和地方资金支出_分资金（单位_万元）'!$B$5:$K$26,8,FALSE)</f>
        <v>3328</v>
      </c>
      <c r="J12" s="23">
        <f>VLOOKUP(B12,'[1]中央和地方资金支出_分资金（单位_万元）'!$B$5:$K$26,9,FALSE)</f>
        <v>2387.94</v>
      </c>
      <c r="K12" s="23" t="str">
        <f>VLOOKUP(B12,'[1]中央和地方资金支出_分资金（单位_万元）'!$B$5:$K$26,10,FALSE)</f>
        <v>71.8%</v>
      </c>
      <c r="L12" s="23">
        <f>VLOOKUP(B12,'[2]中央和地方资金支出_分资金（单位_万元）'!$B$5:$E$22,2,FALSE)</f>
        <v>97</v>
      </c>
      <c r="M12" s="23">
        <f>VLOOKUP(B12,'[2]中央和地方资金支出_分资金（单位_万元）'!$B$5:$E$22,3,FALSE)</f>
        <v>10.6</v>
      </c>
      <c r="N12" s="23" t="str">
        <f>VLOOKUP(B12,'[2]中央和地方资金支出_分资金（单位_万元）'!$B$5:$E$22,4,FALSE)</f>
        <v>10.9%</v>
      </c>
      <c r="O12" s="22">
        <f>VLOOKUP(B12,'[3]中央和地方资金支出_分资金（单位_万元）'!$B$5:$E$24,2,FALSE)</f>
        <v>140</v>
      </c>
      <c r="P12" s="22">
        <f>VLOOKUP(B12,'[3]中央和地方资金支出_分资金（单位_万元）'!$B$5:$E$24,3,FALSE)</f>
        <v>140</v>
      </c>
      <c r="Q12" s="22" t="str">
        <f>VLOOKUP(B12,'[3]中央和地方资金支出_分资金（单位_万元）'!$B$5:$E$24,4,FALSE)</f>
        <v>100.0%</v>
      </c>
      <c r="R12" s="23">
        <f>VLOOKUP(B12,'[4]中央和地方资金支出_分资金（单位_万元）'!$B$5:$E$24,2,FALSE)</f>
        <v>105</v>
      </c>
      <c r="S12" s="23">
        <f>VLOOKUP(B12,'[4]中央和地方资金支出_分资金（单位_万元）'!$B$5:$E$24,3,FALSE)</f>
        <v>62.37</v>
      </c>
      <c r="T12" s="23" t="str">
        <f>VLOOKUP(B12,'[4]中央和地方资金支出_分资金（单位_万元）'!$B$5:$E$24,4,FALSE)</f>
        <v>59.4%</v>
      </c>
      <c r="U12" s="22">
        <f>VLOOKUP(B12,'[5]中央和地方资金支出_分资金（单位_万元）'!$B$5:$E$27,2,FALSE)</f>
        <v>155</v>
      </c>
      <c r="V12" s="22">
        <f>VLOOKUP(B12,'[5]中央和地方资金支出_分资金（单位_万元）'!$B$5:$E$27,3,FALSE)</f>
        <v>146.72</v>
      </c>
      <c r="W12" s="22" t="str">
        <f>VLOOKUP(B12,'[5]中央和地方资金支出_分资金（单位_万元）'!$B$5:$E$27,4,FALSE)</f>
        <v>94.7%</v>
      </c>
      <c r="X12" s="22">
        <f>VLOOKUP(B12,'[6]中央和地方资金支出_分资金（单位_万元）'!$B$5:$E$25,2,FALSE)</f>
        <v>411</v>
      </c>
      <c r="Y12" s="22">
        <f>VLOOKUP(B12,'[6]中央和地方资金支出_分资金（单位_万元）'!$B$5:$E$25,3,FALSE)</f>
        <v>411</v>
      </c>
      <c r="Z12" s="22" t="str">
        <f>VLOOKUP(B12,'[6]中央和地方资金支出_分资金（单位_万元）'!$B$5:$E$25,4,FALSE)</f>
        <v>100.0%</v>
      </c>
      <c r="AA12" s="22">
        <f>VLOOKUP(B12,'[7]中央和地方资金支出_分资金（单位_万元）'!$B$5:$E$26,2,FALSE)</f>
        <v>406</v>
      </c>
      <c r="AB12" s="22">
        <f>VLOOKUP(B12,'[7]中央和地方资金支出_分资金（单位_万元）'!$B$5:$E$26,3,FALSE)</f>
        <v>244</v>
      </c>
      <c r="AC12" s="22" t="str">
        <f>VLOOKUP(B12,'[7]中央和地方资金支出_分资金（单位_万元）'!$B$5:$E$26,4,FALSE)</f>
        <v>60.1%</v>
      </c>
      <c r="AD12" s="22">
        <f>VLOOKUP(B12,'[8]中央和地方资金支出_分资金（单位_万元）'!$B$5:$E$24,2,FALSE)</f>
        <v>128</v>
      </c>
      <c r="AE12" s="22">
        <f>VLOOKUP(B12,'[8]中央和地方资金支出_分资金（单位_万元）'!$B$5:$E$24,3,FALSE)</f>
        <v>75.9</v>
      </c>
      <c r="AF12" s="22" t="str">
        <f>VLOOKUP(B12,'[8]中央和地方资金支出_分资金（单位_万元）'!$B$5:$E$24,4,FALSE)</f>
        <v>59.3%</v>
      </c>
      <c r="AG12" s="23">
        <f>VLOOKUP(B12,'[9]中央和地方资金支出_分资金（单位_万元）'!$B$5:$E$26,2,FALSE)</f>
        <v>731</v>
      </c>
      <c r="AH12" s="23">
        <f>VLOOKUP(B12,'[9]中央和地方资金支出_分资金（单位_万元）'!$B$5:$E$26,3,FALSE)</f>
        <v>520.46</v>
      </c>
      <c r="AI12" s="23" t="str">
        <f>VLOOKUP(B12,'[9]中央和地方资金支出_分资金（单位_万元）'!$B$5:$E$26,4,FALSE)</f>
        <v>71.2%</v>
      </c>
      <c r="AJ12" s="23">
        <f>VLOOKUP(B12,'[10]中央和地方资金支出_分资金（单位_万元）'!$B$5:$E$30,2,FALSE)</f>
        <v>745</v>
      </c>
      <c r="AK12" s="23">
        <f>VLOOKUP(B12,'[10]中央和地方资金支出_分资金（单位_万元）'!$B$5:$E$30,3,FALSE)</f>
        <v>434</v>
      </c>
      <c r="AL12" s="23" t="str">
        <f>VLOOKUP(B12,'[10]中央和地方资金支出_分资金（单位_万元）'!$B$5:$E$30,4,FALSE)</f>
        <v>58.3%</v>
      </c>
      <c r="AM12" s="23">
        <f>VLOOKUP(B12,'[11]中央和地方资金支出_分资金（单位_万元）'!$B$5:$E$25,2,FALSE)</f>
        <v>410</v>
      </c>
      <c r="AN12" s="23">
        <f>VLOOKUP(B12,'[11]中央和地方资金支出_分资金（单位_万元）'!$B$5:$E$25,3,FALSE)</f>
        <v>342.89</v>
      </c>
      <c r="AO12" s="23" t="str">
        <f>VLOOKUP(B12,'[11]中央和地方资金支出_分资金（单位_万元）'!$B$5:$E$25,4,FALSE)</f>
        <v>83.6%</v>
      </c>
    </row>
    <row r="13" spans="1:41" ht="27" customHeight="1">
      <c r="A13" s="20">
        <v>6</v>
      </c>
      <c r="B13" s="27" t="s">
        <v>26</v>
      </c>
      <c r="C13" s="23">
        <f>VLOOKUP(B13,'[1]中央和地方资金支出_分资金（单位_万元）'!$B$5:$K$26,2,FALSE)</f>
        <v>1489.77</v>
      </c>
      <c r="D13" s="23">
        <f>VLOOKUP(B13,'[1]中央和地方资金支出_分资金（单位_万元）'!$B$5:$K$26,3,FALSE)</f>
        <v>1440.64</v>
      </c>
      <c r="E13" s="22" t="str">
        <f>VLOOKUP(B13,'[1]中央和地方资金支出_分资金（单位_万元）'!$B$5:$K$26,4,FALSE)</f>
        <v>96.7%</v>
      </c>
      <c r="F13" s="23">
        <f>VLOOKUP(B13,'[1]中央和地方资金支出_分资金（单位_万元）'!$B$5:$K$26,5,FALSE)</f>
      </c>
      <c r="G13" s="23">
        <f>VLOOKUP(B13,'[1]中央和地方资金支出_分资金（单位_万元）'!$B$5:$K$26,6,FALSE)</f>
      </c>
      <c r="H13" s="23">
        <f>VLOOKUP(B13,'[1]中央和地方资金支出_分资金（单位_万元）'!$B$5:$K$26,7,FALSE)</f>
      </c>
      <c r="I13" s="23">
        <f>VLOOKUP(B13,'[1]中央和地方资金支出_分资金（单位_万元）'!$B$5:$K$26,8,FALSE)</f>
        <v>1489.77</v>
      </c>
      <c r="J13" s="23">
        <f>VLOOKUP(B13,'[1]中央和地方资金支出_分资金（单位_万元）'!$B$5:$K$26,9,FALSE)</f>
        <v>1440.64</v>
      </c>
      <c r="K13" s="23" t="str">
        <f>VLOOKUP(B13,'[1]中央和地方资金支出_分资金（单位_万元）'!$B$5:$K$26,10,FALSE)</f>
        <v>96.7%</v>
      </c>
      <c r="L13" s="23">
        <f>VLOOKUP(B13,'[2]中央和地方资金支出_分资金（单位_万元）'!$B$5:$E$22,2,FALSE)</f>
        <v>191.92</v>
      </c>
      <c r="M13" s="23">
        <f>VLOOKUP(B13,'[2]中央和地方资金支出_分资金（单位_万元）'!$B$5:$E$22,3,FALSE)</f>
        <v>185.26</v>
      </c>
      <c r="N13" s="23" t="str">
        <f>VLOOKUP(B13,'[2]中央和地方资金支出_分资金（单位_万元）'!$B$5:$E$22,4,FALSE)</f>
        <v>96.5%</v>
      </c>
      <c r="O13" s="22">
        <f>VLOOKUP(B13,'[3]中央和地方资金支出_分资金（单位_万元）'!$B$5:$E$24,2,FALSE)</f>
        <v>253.17</v>
      </c>
      <c r="P13" s="22">
        <f>VLOOKUP(B13,'[3]中央和地方资金支出_分资金（单位_万元）'!$B$5:$E$24,3,FALSE)</f>
        <v>253.17</v>
      </c>
      <c r="Q13" s="22" t="str">
        <f>VLOOKUP(B13,'[3]中央和地方资金支出_分资金（单位_万元）'!$B$5:$E$24,4,FALSE)</f>
        <v>100.0%</v>
      </c>
      <c r="R13" s="23">
        <f>VLOOKUP(B13,'[4]中央和地方资金支出_分资金（单位_万元）'!$B$5:$E$24,2,FALSE)</f>
        <v>41</v>
      </c>
      <c r="S13" s="23">
        <f>VLOOKUP(B13,'[4]中央和地方资金支出_分资金（单位_万元）'!$B$5:$E$24,3,FALSE)</f>
        <v>30.79</v>
      </c>
      <c r="T13" s="23" t="str">
        <f>VLOOKUP(B13,'[4]中央和地方资金支出_分资金（单位_万元）'!$B$5:$E$24,4,FALSE)</f>
        <v>75.1%</v>
      </c>
      <c r="U13" s="22">
        <f>VLOOKUP(B13,'[5]中央和地方资金支出_分资金（单位_万元）'!$B$5:$E$27,2,FALSE)</f>
        <v>61.29</v>
      </c>
      <c r="V13" s="22">
        <f>VLOOKUP(B13,'[5]中央和地方资金支出_分资金（单位_万元）'!$B$5:$E$27,3,FALSE)</f>
        <v>38.83</v>
      </c>
      <c r="W13" s="22" t="str">
        <f>VLOOKUP(B13,'[5]中央和地方资金支出_分资金（单位_万元）'!$B$5:$E$27,4,FALSE)</f>
        <v>63.4%</v>
      </c>
      <c r="X13" s="22">
        <f>VLOOKUP(B13,'[6]中央和地方资金支出_分资金（单位_万元）'!$B$5:$E$25,2,FALSE)</f>
        <v>101.94</v>
      </c>
      <c r="Y13" s="22">
        <f>VLOOKUP(B13,'[6]中央和地方资金支出_分资金（单位_万元）'!$B$5:$E$25,3,FALSE)</f>
        <v>100.13</v>
      </c>
      <c r="Z13" s="22" t="str">
        <f>VLOOKUP(B13,'[6]中央和地方资金支出_分资金（单位_万元）'!$B$5:$E$25,4,FALSE)</f>
        <v>98.2%</v>
      </c>
      <c r="AA13" s="22">
        <f>VLOOKUP(B13,'[7]中央和地方资金支出_分资金（单位_万元）'!$B$5:$E$26,2,FALSE)</f>
        <v>133.25</v>
      </c>
      <c r="AB13" s="22">
        <f>VLOOKUP(B13,'[7]中央和地方资金支出_分资金（单位_万元）'!$B$5:$E$26,3,FALSE)</f>
        <v>125.98</v>
      </c>
      <c r="AC13" s="22" t="str">
        <f>VLOOKUP(B13,'[7]中央和地方资金支出_分资金（单位_万元）'!$B$5:$E$26,4,FALSE)</f>
        <v>94.5%</v>
      </c>
      <c r="AD13" s="22">
        <f>VLOOKUP(B13,'[8]中央和地方资金支出_分资金（单位_万元）'!$B$5:$E$24,2,FALSE)</f>
        <v>68.13</v>
      </c>
      <c r="AE13" s="22">
        <f>VLOOKUP(B13,'[8]中央和地方资金支出_分资金（单位_万元）'!$B$5:$E$24,3,FALSE)</f>
        <v>68.13</v>
      </c>
      <c r="AF13" s="22" t="str">
        <f>VLOOKUP(B13,'[8]中央和地方资金支出_分资金（单位_万元）'!$B$5:$E$24,4,FALSE)</f>
        <v>100.0%</v>
      </c>
      <c r="AG13" s="23">
        <f>VLOOKUP(B13,'[9]中央和地方资金支出_分资金（单位_万元）'!$B$5:$E$26,2,FALSE)</f>
        <v>241.14</v>
      </c>
      <c r="AH13" s="23">
        <f>VLOOKUP(B13,'[9]中央和地方资金支出_分资金（单位_万元）'!$B$5:$E$26,3,FALSE)</f>
        <v>240.42</v>
      </c>
      <c r="AI13" s="23" t="str">
        <f>VLOOKUP(B13,'[9]中央和地方资金支出_分资金（单位_万元）'!$B$5:$E$26,4,FALSE)</f>
        <v>99.7%</v>
      </c>
      <c r="AJ13" s="23">
        <f>VLOOKUP(B13,'[10]中央和地方资金支出_分资金（单位_万元）'!$B$5:$E$30,2,FALSE)</f>
        <v>249.46</v>
      </c>
      <c r="AK13" s="23">
        <f>VLOOKUP(B13,'[10]中央和地方资金支出_分资金（单位_万元）'!$B$5:$E$30,3,FALSE)</f>
        <v>249.46</v>
      </c>
      <c r="AL13" s="23" t="str">
        <f>VLOOKUP(B13,'[10]中央和地方资金支出_分资金（单位_万元）'!$B$5:$E$30,4,FALSE)</f>
        <v>100.0%</v>
      </c>
      <c r="AM13" s="23">
        <f>VLOOKUP(B13,'[11]中央和地方资金支出_分资金（单位_万元）'!$B$5:$E$25,2,FALSE)</f>
        <v>148.47</v>
      </c>
      <c r="AN13" s="23">
        <f>VLOOKUP(B13,'[11]中央和地方资金支出_分资金（单位_万元）'!$B$5:$E$25,3,FALSE)</f>
        <v>148.47</v>
      </c>
      <c r="AO13" s="23" t="str">
        <f>VLOOKUP(B13,'[11]中央和地方资金支出_分资金（单位_万元）'!$B$5:$E$25,4,FALSE)</f>
        <v>100.0%</v>
      </c>
    </row>
    <row r="14" spans="1:41" ht="27" customHeight="1">
      <c r="A14" s="20">
        <v>7</v>
      </c>
      <c r="B14" s="27" t="s">
        <v>27</v>
      </c>
      <c r="C14" s="23">
        <f>VLOOKUP(B14,'[1]中央和地方资金支出_分资金（单位_万元）'!$B$5:$K$26,2,FALSE)</f>
        <v>5389</v>
      </c>
      <c r="D14" s="23">
        <f>VLOOKUP(B14,'[1]中央和地方资金支出_分资金（单位_万元）'!$B$5:$K$26,3,FALSE)</f>
        <v>5326.76</v>
      </c>
      <c r="E14" s="22" t="str">
        <f>VLOOKUP(B14,'[1]中央和地方资金支出_分资金（单位_万元）'!$B$5:$K$26,4,FALSE)</f>
        <v>98.8%</v>
      </c>
      <c r="F14" s="23">
        <f>VLOOKUP(B14,'[1]中央和地方资金支出_分资金（单位_万元）'!$B$5:$K$26,5,FALSE)</f>
        <v>1939</v>
      </c>
      <c r="G14" s="23">
        <f>VLOOKUP(B14,'[1]中央和地方资金支出_分资金（单位_万元）'!$B$5:$K$26,6,FALSE)</f>
        <v>1928.31</v>
      </c>
      <c r="H14" s="23" t="str">
        <f>VLOOKUP(B14,'[1]中央和地方资金支出_分资金（单位_万元）'!$B$5:$K$26,7,FALSE)</f>
        <v>99.4%</v>
      </c>
      <c r="I14" s="23">
        <f>VLOOKUP(B14,'[1]中央和地方资金支出_分资金（单位_万元）'!$B$5:$K$26,8,FALSE)</f>
        <v>3450</v>
      </c>
      <c r="J14" s="23">
        <f>VLOOKUP(B14,'[1]中央和地方资金支出_分资金（单位_万元）'!$B$5:$K$26,9,FALSE)</f>
        <v>3398.45</v>
      </c>
      <c r="K14" s="23" t="str">
        <f>VLOOKUP(B14,'[1]中央和地方资金支出_分资金（单位_万元）'!$B$5:$K$26,10,FALSE)</f>
        <v>98.5%</v>
      </c>
      <c r="L14" s="23">
        <f>VLOOKUP(B14,'[2]中央和地方资金支出_分资金（单位_万元）'!$B$5:$E$22,2,FALSE)</f>
        <v>380</v>
      </c>
      <c r="M14" s="23">
        <f>VLOOKUP(B14,'[2]中央和地方资金支出_分资金（单位_万元）'!$B$5:$E$22,3,FALSE)</f>
        <v>378.82</v>
      </c>
      <c r="N14" s="23" t="str">
        <f>VLOOKUP(B14,'[2]中央和地方资金支出_分资金（单位_万元）'!$B$5:$E$22,4,FALSE)</f>
        <v>99.7%</v>
      </c>
      <c r="O14" s="22"/>
      <c r="P14" s="22"/>
      <c r="Q14" s="22"/>
      <c r="R14" s="23">
        <f>VLOOKUP(B14,'[4]中央和地方资金支出_分资金（单位_万元）'!$B$5:$E$24,2,FALSE)</f>
        <v>100</v>
      </c>
      <c r="S14" s="23">
        <f>VLOOKUP(B14,'[4]中央和地方资金支出_分资金（单位_万元）'!$B$5:$E$24,3,FALSE)</f>
        <v>100</v>
      </c>
      <c r="T14" s="23" t="str">
        <f>VLOOKUP(B14,'[4]中央和地方资金支出_分资金（单位_万元）'!$B$5:$E$24,4,FALSE)</f>
        <v>100.0%</v>
      </c>
      <c r="U14" s="22">
        <f>VLOOKUP(B14,'[5]中央和地方资金支出_分资金（单位_万元）'!$B$5:$E$27,2,FALSE)</f>
        <v>170</v>
      </c>
      <c r="V14" s="22">
        <f>VLOOKUP(B14,'[5]中央和地方资金支出_分资金（单位_万元）'!$B$5:$E$27,3,FALSE)</f>
        <v>170</v>
      </c>
      <c r="W14" s="22" t="str">
        <f>VLOOKUP(B14,'[5]中央和地方资金支出_分资金（单位_万元）'!$B$5:$E$27,4,FALSE)</f>
        <v>100.0%</v>
      </c>
      <c r="X14" s="22">
        <f>VLOOKUP(B14,'[6]中央和地方资金支出_分资金（单位_万元）'!$B$5:$E$25,2,FALSE)</f>
        <v>700</v>
      </c>
      <c r="Y14" s="22">
        <f>VLOOKUP(B14,'[6]中央和地方资金支出_分资金（单位_万元）'!$B$5:$E$25,3,FALSE)</f>
        <v>697.08</v>
      </c>
      <c r="Z14" s="22" t="str">
        <f>VLOOKUP(B14,'[6]中央和地方资金支出_分资金（单位_万元）'!$B$5:$E$25,4,FALSE)</f>
        <v>99.6%</v>
      </c>
      <c r="AA14" s="22">
        <f>VLOOKUP(B14,'[7]中央和地方资金支出_分资金（单位_万元）'!$B$5:$E$26,2,FALSE)</f>
        <v>200</v>
      </c>
      <c r="AB14" s="22">
        <f>VLOOKUP(B14,'[7]中央和地方资金支出_分资金（单位_万元）'!$B$5:$E$26,3,FALSE)</f>
        <v>200</v>
      </c>
      <c r="AC14" s="22" t="str">
        <f>VLOOKUP(B14,'[7]中央和地方资金支出_分资金（单位_万元）'!$B$5:$E$26,4,FALSE)</f>
        <v>100.0%</v>
      </c>
      <c r="AD14" s="22">
        <f>VLOOKUP(B14,'[8]中央和地方资金支出_分资金（单位_万元）'!$B$5:$E$24,2,FALSE)</f>
        <v>450</v>
      </c>
      <c r="AE14" s="22">
        <f>VLOOKUP(B14,'[8]中央和地方资金支出_分资金（单位_万元）'!$B$5:$E$24,3,FALSE)</f>
        <v>450</v>
      </c>
      <c r="AF14" s="22" t="str">
        <f>VLOOKUP(B14,'[8]中央和地方资金支出_分资金（单位_万元）'!$B$5:$E$24,4,FALSE)</f>
        <v>100.0%</v>
      </c>
      <c r="AG14" s="23">
        <f>VLOOKUP(B14,'[9]中央和地方资金支出_分资金（单位_万元）'!$B$5:$E$26,2,FALSE)</f>
        <v>510</v>
      </c>
      <c r="AH14" s="23">
        <f>VLOOKUP(B14,'[9]中央和地方资金支出_分资金（单位_万元）'!$B$5:$E$26,3,FALSE)</f>
        <v>465.93</v>
      </c>
      <c r="AI14" s="23" t="str">
        <f>VLOOKUP(B14,'[9]中央和地方资金支出_分资金（单位_万元）'!$B$5:$E$26,4,FALSE)</f>
        <v>91.4%</v>
      </c>
      <c r="AJ14" s="23">
        <f>VLOOKUP(B14,'[10]中央和地方资金支出_分资金（单位_万元）'!$B$5:$E$30,2,FALSE)</f>
        <v>600</v>
      </c>
      <c r="AK14" s="23">
        <f>VLOOKUP(B14,'[10]中央和地方资金支出_分资金（单位_万元）'!$B$5:$E$30,3,FALSE)</f>
        <v>599.29</v>
      </c>
      <c r="AL14" s="23" t="str">
        <f>VLOOKUP(B14,'[10]中央和地方资金支出_分资金（单位_万元）'!$B$5:$E$30,4,FALSE)</f>
        <v>99.9%</v>
      </c>
      <c r="AM14" s="23">
        <f>VLOOKUP(B14,'[11]中央和地方资金支出_分资金（单位_万元）'!$B$5:$E$25,2,FALSE)</f>
        <v>340</v>
      </c>
      <c r="AN14" s="23">
        <f>VLOOKUP(B14,'[11]中央和地方资金支出_分资金（单位_万元）'!$B$5:$E$25,3,FALSE)</f>
        <v>337.34</v>
      </c>
      <c r="AO14" s="23" t="str">
        <f>VLOOKUP(B14,'[11]中央和地方资金支出_分资金（单位_万元）'!$B$5:$E$25,4,FALSE)</f>
        <v>99.2%</v>
      </c>
    </row>
    <row r="15" spans="1:41" ht="27" customHeight="1">
      <c r="A15" s="20">
        <v>8</v>
      </c>
      <c r="B15" s="27" t="s">
        <v>28</v>
      </c>
      <c r="C15" s="23">
        <f>VLOOKUP(B15,'[1]中央和地方资金支出_分资金（单位_万元）'!$B$5:$K$26,2,FALSE)</f>
        <v>142302</v>
      </c>
      <c r="D15" s="23">
        <f>VLOOKUP(B15,'[1]中央和地方资金支出_分资金（单位_万元）'!$B$5:$K$26,3,FALSE)</f>
        <v>132131.45</v>
      </c>
      <c r="E15" s="22" t="str">
        <f>VLOOKUP(B15,'[1]中央和地方资金支出_分资金（单位_万元）'!$B$5:$K$26,4,FALSE)</f>
        <v>92.9%</v>
      </c>
      <c r="F15" s="23">
        <f>VLOOKUP(B15,'[1]中央和地方资金支出_分资金（单位_万元）'!$B$5:$K$26,5,FALSE)</f>
        <v>600</v>
      </c>
      <c r="G15" s="23">
        <f>VLOOKUP(B15,'[1]中央和地方资金支出_分资金（单位_万元）'!$B$5:$K$26,6,FALSE)</f>
        <v>369.69</v>
      </c>
      <c r="H15" s="23" t="str">
        <f>VLOOKUP(B15,'[1]中央和地方资金支出_分资金（单位_万元）'!$B$5:$K$26,7,FALSE)</f>
        <v>61.6%</v>
      </c>
      <c r="I15" s="23">
        <f>VLOOKUP(B15,'[1]中央和地方资金支出_分资金（单位_万元）'!$B$5:$K$26,8,FALSE)</f>
        <v>141702</v>
      </c>
      <c r="J15" s="23">
        <f>VLOOKUP(B15,'[1]中央和地方资金支出_分资金（单位_万元）'!$B$5:$K$26,9,FALSE)</f>
        <v>131761.75</v>
      </c>
      <c r="K15" s="23" t="str">
        <f>VLOOKUP(B15,'[1]中央和地方资金支出_分资金（单位_万元）'!$B$5:$K$26,10,FALSE)</f>
        <v>93.0%</v>
      </c>
      <c r="L15" s="23">
        <f>VLOOKUP(B15,'[2]中央和地方资金支出_分资金（单位_万元）'!$B$5:$E$22,2,FALSE)</f>
        <v>664</v>
      </c>
      <c r="M15" s="23">
        <f>VLOOKUP(B15,'[2]中央和地方资金支出_分资金（单位_万元）'!$B$5:$E$22,3,FALSE)</f>
        <v>664</v>
      </c>
      <c r="N15" s="23" t="str">
        <f>VLOOKUP(B15,'[2]中央和地方资金支出_分资金（单位_万元）'!$B$5:$E$22,4,FALSE)</f>
        <v>100.0%</v>
      </c>
      <c r="O15" s="22">
        <f>VLOOKUP(B15,'[3]中央和地方资金支出_分资金（单位_万元）'!$B$5:$E$24,2,FALSE)</f>
        <v>1272</v>
      </c>
      <c r="P15" s="22">
        <f>VLOOKUP(B15,'[3]中央和地方资金支出_分资金（单位_万元）'!$B$5:$E$24,3,FALSE)</f>
        <v>1272</v>
      </c>
      <c r="Q15" s="22" t="str">
        <f>VLOOKUP(B15,'[3]中央和地方资金支出_分资金（单位_万元）'!$B$5:$E$24,4,FALSE)</f>
        <v>100.0%</v>
      </c>
      <c r="R15" s="23">
        <f>VLOOKUP(B15,'[4]中央和地方资金支出_分资金（单位_万元）'!$B$5:$E$24,2,FALSE)</f>
        <v>3921</v>
      </c>
      <c r="S15" s="23">
        <f>VLOOKUP(B15,'[4]中央和地方资金支出_分资金（单位_万元）'!$B$5:$E$24,3,FALSE)</f>
        <v>3921</v>
      </c>
      <c r="T15" s="23" t="str">
        <f>VLOOKUP(B15,'[4]中央和地方资金支出_分资金（单位_万元）'!$B$5:$E$24,4,FALSE)</f>
        <v>100.0%</v>
      </c>
      <c r="U15" s="22">
        <f>VLOOKUP(B15,'[5]中央和地方资金支出_分资金（单位_万元）'!$B$5:$E$27,2,FALSE)</f>
        <v>4610</v>
      </c>
      <c r="V15" s="22">
        <f>VLOOKUP(B15,'[5]中央和地方资金支出_分资金（单位_万元）'!$B$5:$E$27,3,FALSE)</f>
        <v>4590.34</v>
      </c>
      <c r="W15" s="22" t="str">
        <f>VLOOKUP(B15,'[5]中央和地方资金支出_分资金（单位_万元）'!$B$5:$E$27,4,FALSE)</f>
        <v>99.6%</v>
      </c>
      <c r="X15" s="22">
        <f>VLOOKUP(B15,'[6]中央和地方资金支出_分资金（单位_万元）'!$B$5:$E$25,2,FALSE)</f>
        <v>15038</v>
      </c>
      <c r="Y15" s="22">
        <f>VLOOKUP(B15,'[6]中央和地方资金支出_分资金（单位_万元）'!$B$5:$E$25,3,FALSE)</f>
        <v>15019.31</v>
      </c>
      <c r="Z15" s="22" t="str">
        <f>VLOOKUP(B15,'[6]中央和地方资金支出_分资金（单位_万元）'!$B$5:$E$25,4,FALSE)</f>
        <v>99.9%</v>
      </c>
      <c r="AA15" s="22">
        <f>VLOOKUP(B15,'[7]中央和地方资金支出_分资金（单位_万元）'!$B$5:$E$26,2,FALSE)</f>
        <v>13287</v>
      </c>
      <c r="AB15" s="22">
        <f>VLOOKUP(B15,'[7]中央和地方资金支出_分资金（单位_万元）'!$B$5:$E$26,3,FALSE)</f>
        <v>12684.61</v>
      </c>
      <c r="AC15" s="22" t="str">
        <f>VLOOKUP(B15,'[7]中央和地方资金支出_分资金（单位_万元）'!$B$5:$E$26,4,FALSE)</f>
        <v>95.5%</v>
      </c>
      <c r="AD15" s="22">
        <f>VLOOKUP(B15,'[8]中央和地方资金支出_分资金（单位_万元）'!$B$5:$E$24,2,FALSE)</f>
        <v>3172</v>
      </c>
      <c r="AE15" s="22">
        <f>VLOOKUP(B15,'[8]中央和地方资金支出_分资金（单位_万元）'!$B$5:$E$24,3,FALSE)</f>
        <v>3172</v>
      </c>
      <c r="AF15" s="22" t="str">
        <f>VLOOKUP(B15,'[8]中央和地方资金支出_分资金（单位_万元）'!$B$5:$E$24,4,FALSE)</f>
        <v>100.0%</v>
      </c>
      <c r="AG15" s="23">
        <f>VLOOKUP(B15,'[9]中央和地方资金支出_分资金（单位_万元）'!$B$5:$E$26,2,FALSE)</f>
        <v>44231</v>
      </c>
      <c r="AH15" s="23">
        <f>VLOOKUP(B15,'[9]中央和地方资金支出_分资金（单位_万元）'!$B$5:$E$26,3,FALSE)</f>
        <v>41056</v>
      </c>
      <c r="AI15" s="23" t="str">
        <f>VLOOKUP(B15,'[9]中央和地方资金支出_分资金（单位_万元）'!$B$5:$E$26,4,FALSE)</f>
        <v>92.8%</v>
      </c>
      <c r="AJ15" s="23">
        <f>VLOOKUP(B15,'[10]中央和地方资金支出_分资金（单位_万元）'!$B$5:$E$30,2,FALSE)</f>
        <v>31787</v>
      </c>
      <c r="AK15" s="23">
        <f>VLOOKUP(B15,'[10]中央和地方资金支出_分资金（单位_万元）'!$B$5:$E$30,3,FALSE)</f>
        <v>29539.22</v>
      </c>
      <c r="AL15" s="23" t="str">
        <f>VLOOKUP(B15,'[10]中央和地方资金支出_分资金（单位_万元）'!$B$5:$E$30,4,FALSE)</f>
        <v>92.9%</v>
      </c>
      <c r="AM15" s="23">
        <f>VLOOKUP(B15,'[11]中央和地方资金支出_分资金（单位_万元）'!$B$5:$E$25,2,FALSE)</f>
        <v>23720</v>
      </c>
      <c r="AN15" s="23">
        <f>VLOOKUP(B15,'[11]中央和地方资金支出_分资金（单位_万元）'!$B$5:$E$25,3,FALSE)</f>
        <v>19843.28</v>
      </c>
      <c r="AO15" s="23" t="str">
        <f>VLOOKUP(B15,'[11]中央和地方资金支出_分资金（单位_万元）'!$B$5:$E$25,4,FALSE)</f>
        <v>83.7%</v>
      </c>
    </row>
    <row r="16" spans="1:41" ht="27" customHeight="1">
      <c r="A16" s="20">
        <v>9</v>
      </c>
      <c r="B16" s="27" t="s">
        <v>29</v>
      </c>
      <c r="C16" s="23">
        <f>VLOOKUP(B16,'[1]中央和地方资金支出_分资金（单位_万元）'!$B$5:$K$26,2,FALSE)</f>
        <v>9799.94</v>
      </c>
      <c r="D16" s="23">
        <f>VLOOKUP(B16,'[1]中央和地方资金支出_分资金（单位_万元）'!$B$5:$K$26,3,FALSE)</f>
        <v>5321.9</v>
      </c>
      <c r="E16" s="22" t="str">
        <f>VLOOKUP(B16,'[1]中央和地方资金支出_分资金（单位_万元）'!$B$5:$K$26,4,FALSE)</f>
        <v>54.3%</v>
      </c>
      <c r="F16" s="23">
        <f>VLOOKUP(B16,'[1]中央和地方资金支出_分资金（单位_万元）'!$B$5:$K$26,5,FALSE)</f>
        <v>5730.94</v>
      </c>
      <c r="G16" s="23">
        <f>VLOOKUP(B16,'[1]中央和地方资金支出_分资金（单位_万元）'!$B$5:$K$26,6,FALSE)</f>
        <v>2534.41</v>
      </c>
      <c r="H16" s="23" t="str">
        <f>VLOOKUP(B16,'[1]中央和地方资金支出_分资金（单位_万元）'!$B$5:$K$26,7,FALSE)</f>
        <v>44.2%</v>
      </c>
      <c r="I16" s="23">
        <f>VLOOKUP(B16,'[1]中央和地方资金支出_分资金（单位_万元）'!$B$5:$K$26,8,FALSE)</f>
        <v>4069</v>
      </c>
      <c r="J16" s="23">
        <f>VLOOKUP(B16,'[1]中央和地方资金支出_分资金（单位_万元）'!$B$5:$K$26,9,FALSE)</f>
        <v>2787.49</v>
      </c>
      <c r="K16" s="23" t="str">
        <f>VLOOKUP(B16,'[1]中央和地方资金支出_分资金（单位_万元）'!$B$5:$K$26,10,FALSE)</f>
        <v>68.5%</v>
      </c>
      <c r="L16" s="23">
        <f>VLOOKUP(B16,'[2]中央和地方资金支出_分资金（单位_万元）'!$B$5:$E$22,2,FALSE)</f>
        <v>175.7</v>
      </c>
      <c r="M16" s="23">
        <f>VLOOKUP(B16,'[2]中央和地方资金支出_分资金（单位_万元）'!$B$5:$E$22,3,FALSE)</f>
        <v>110.8</v>
      </c>
      <c r="N16" s="23" t="str">
        <f>VLOOKUP(B16,'[2]中央和地方资金支出_分资金（单位_万元）'!$B$5:$E$22,4,FALSE)</f>
        <v>63.1%</v>
      </c>
      <c r="O16" s="22">
        <f>VLOOKUP(B16,'[3]中央和地方资金支出_分资金（单位_万元）'!$B$5:$E$24,2,FALSE)</f>
        <v>145.14</v>
      </c>
      <c r="P16" s="22">
        <f>VLOOKUP(B16,'[3]中央和地方资金支出_分资金（单位_万元）'!$B$5:$E$24,3,FALSE)</f>
        <v>145.14</v>
      </c>
      <c r="Q16" s="22" t="str">
        <f>VLOOKUP(B16,'[3]中央和地方资金支出_分资金（单位_万元）'!$B$5:$E$24,4,FALSE)</f>
        <v>100.0%</v>
      </c>
      <c r="R16" s="23">
        <f>VLOOKUP(B16,'[4]中央和地方资金支出_分资金（单位_万元）'!$B$5:$E$24,2,FALSE)</f>
        <v>14.62</v>
      </c>
      <c r="S16" s="23">
        <f>VLOOKUP(B16,'[4]中央和地方资金支出_分资金（单位_万元）'!$B$5:$E$24,3,FALSE)</f>
        <v>9.9</v>
      </c>
      <c r="T16" s="23" t="str">
        <f>VLOOKUP(B16,'[4]中央和地方资金支出_分资金（单位_万元）'!$B$5:$E$24,4,FALSE)</f>
        <v>67.7%</v>
      </c>
      <c r="U16" s="22">
        <f>VLOOKUP(B16,'[5]中央和地方资金支出_分资金（单位_万元）'!$B$5:$E$27,2,FALSE)</f>
        <v>26.06</v>
      </c>
      <c r="V16" s="22">
        <f>VLOOKUP(B16,'[5]中央和地方资金支出_分资金（单位_万元）'!$B$5:$E$27,3,FALSE)</f>
        <v>21</v>
      </c>
      <c r="W16" s="22" t="str">
        <f>VLOOKUP(B16,'[5]中央和地方资金支出_分资金（单位_万元）'!$B$5:$E$27,4,FALSE)</f>
        <v>80.6%</v>
      </c>
      <c r="X16" s="22">
        <f>VLOOKUP(B16,'[6]中央和地方资金支出_分资金（单位_万元）'!$B$5:$E$25,2,FALSE)</f>
        <v>600.54</v>
      </c>
      <c r="Y16" s="22">
        <f>VLOOKUP(B16,'[6]中央和地方资金支出_分资金（单位_万元）'!$B$5:$E$25,3,FALSE)</f>
        <v>376.96</v>
      </c>
      <c r="Z16" s="22" t="str">
        <f>VLOOKUP(B16,'[6]中央和地方资金支出_分资金（单位_万元）'!$B$5:$E$25,4,FALSE)</f>
        <v>62.8%</v>
      </c>
      <c r="AA16" s="22">
        <f>VLOOKUP(B16,'[7]中央和地方资金支出_分资金（单位_万元）'!$B$5:$E$26,2,FALSE)</f>
        <v>624.82</v>
      </c>
      <c r="AB16" s="22">
        <f>VLOOKUP(B16,'[7]中央和地方资金支出_分资金（单位_万元）'!$B$5:$E$26,3,FALSE)</f>
        <v>318.11</v>
      </c>
      <c r="AC16" s="22" t="str">
        <f>VLOOKUP(B16,'[7]中央和地方资金支出_分资金（单位_万元）'!$B$5:$E$26,4,FALSE)</f>
        <v>50.9%</v>
      </c>
      <c r="AD16" s="22">
        <f>VLOOKUP(B16,'[8]中央和地方资金支出_分资金（单位_万元）'!$B$5:$E$24,2,FALSE)</f>
        <v>9.7</v>
      </c>
      <c r="AE16" s="22">
        <f>VLOOKUP(B16,'[8]中央和地方资金支出_分资金（单位_万元）'!$B$5:$E$24,3,FALSE)</f>
        <v>5</v>
      </c>
      <c r="AF16" s="22" t="str">
        <f>VLOOKUP(B16,'[8]中央和地方资金支出_分资金（单位_万元）'!$B$5:$E$24,4,FALSE)</f>
        <v>51.5%</v>
      </c>
      <c r="AG16" s="23">
        <f>VLOOKUP(B16,'[9]中央和地方资金支出_分资金（单位_万元）'!$B$5:$E$26,2,FALSE)</f>
        <v>1168.3</v>
      </c>
      <c r="AH16" s="23">
        <f>VLOOKUP(B16,'[9]中央和地方资金支出_分资金（单位_万元）'!$B$5:$E$26,3,FALSE)</f>
        <v>705.59</v>
      </c>
      <c r="AI16" s="23" t="str">
        <f>VLOOKUP(B16,'[9]中央和地方资金支出_分资金（单位_万元）'!$B$5:$E$26,4,FALSE)</f>
        <v>60.4%</v>
      </c>
      <c r="AJ16" s="23">
        <f>VLOOKUP(B16,'[10]中央和地方资金支出_分资金（单位_万元）'!$B$5:$E$30,2,FALSE)</f>
        <v>737.66</v>
      </c>
      <c r="AK16" s="23">
        <f>VLOOKUP(B16,'[10]中央和地方资金支出_分资金（单位_万元）'!$B$5:$E$30,3,FALSE)</f>
        <v>687.66</v>
      </c>
      <c r="AL16" s="23" t="str">
        <f>VLOOKUP(B16,'[10]中央和地方资金支出_分资金（单位_万元）'!$B$5:$E$30,4,FALSE)</f>
        <v>93.2%</v>
      </c>
      <c r="AM16" s="23">
        <f>VLOOKUP(B16,'[11]中央和地方资金支出_分资金（单位_万元）'!$B$5:$E$25,2,FALSE)</f>
        <v>566.46</v>
      </c>
      <c r="AN16" s="23">
        <f>VLOOKUP(B16,'[11]中央和地方资金支出_分资金（单位_万元）'!$B$5:$E$25,3,FALSE)</f>
        <v>407.33</v>
      </c>
      <c r="AO16" s="23" t="str">
        <f>VLOOKUP(B16,'[11]中央和地方资金支出_分资金（单位_万元）'!$B$5:$E$25,4,FALSE)</f>
        <v>71.9%</v>
      </c>
    </row>
    <row r="17" spans="1:41" ht="27" customHeight="1">
      <c r="A17" s="20">
        <v>10</v>
      </c>
      <c r="B17" s="27" t="s">
        <v>30</v>
      </c>
      <c r="C17" s="23">
        <f>VLOOKUP(B17,'[1]中央和地方资金支出_分资金（单位_万元）'!$B$5:$K$26,2,FALSE)</f>
        <v>46125</v>
      </c>
      <c r="D17" s="23">
        <f>VLOOKUP(B17,'[1]中央和地方资金支出_分资金（单位_万元）'!$B$5:$K$26,3,FALSE)</f>
        <v>46087</v>
      </c>
      <c r="E17" s="22" t="str">
        <f>VLOOKUP(B17,'[1]中央和地方资金支出_分资金（单位_万元）'!$B$5:$K$26,4,FALSE)</f>
        <v>99.9%</v>
      </c>
      <c r="F17" s="23">
        <f>VLOOKUP(B17,'[1]中央和地方资金支出_分资金（单位_万元）'!$B$5:$K$26,5,FALSE)</f>
        <v>46125</v>
      </c>
      <c r="G17" s="23">
        <f>VLOOKUP(B17,'[1]中央和地方资金支出_分资金（单位_万元）'!$B$5:$K$26,6,FALSE)</f>
        <v>46087</v>
      </c>
      <c r="H17" s="23" t="str">
        <f>VLOOKUP(B17,'[1]中央和地方资金支出_分资金（单位_万元）'!$B$5:$K$26,7,FALSE)</f>
        <v>99.9%</v>
      </c>
      <c r="I17" s="23">
        <f>VLOOKUP(B17,'[1]中央和地方资金支出_分资金（单位_万元）'!$B$5:$K$26,8,FALSE)</f>
      </c>
      <c r="J17" s="23">
        <f>VLOOKUP(B17,'[1]中央和地方资金支出_分资金（单位_万元）'!$B$5:$K$26,9,FALSE)</f>
      </c>
      <c r="K17" s="23">
        <f>VLOOKUP(B17,'[1]中央和地方资金支出_分资金（单位_万元）'!$B$5:$K$26,10,FALSE)</f>
      </c>
      <c r="L17" s="23"/>
      <c r="M17" s="23"/>
      <c r="N17" s="23"/>
      <c r="O17" s="22"/>
      <c r="P17" s="22"/>
      <c r="Q17" s="22"/>
      <c r="R17" s="23"/>
      <c r="S17" s="23"/>
      <c r="T17" s="2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27" customHeight="1">
      <c r="A18" s="20">
        <v>11</v>
      </c>
      <c r="B18" s="27" t="s">
        <v>31</v>
      </c>
      <c r="C18" s="23">
        <f>VLOOKUP(B18,'[1]中央和地方资金支出_分资金（单位_万元）'!$B$5:$K$26,2,FALSE)</f>
        <v>29529.11</v>
      </c>
      <c r="D18" s="23">
        <f>VLOOKUP(B18,'[1]中央和地方资金支出_分资金（单位_万元）'!$B$5:$K$26,3,FALSE)</f>
        <v>28930.58</v>
      </c>
      <c r="E18" s="22" t="str">
        <f>VLOOKUP(B18,'[1]中央和地方资金支出_分资金（单位_万元）'!$B$5:$K$26,4,FALSE)</f>
        <v>98.0%</v>
      </c>
      <c r="F18" s="23">
        <f>VLOOKUP(B18,'[1]中央和地方资金支出_分资金（单位_万元）'!$B$5:$K$26,5,FALSE)</f>
        <v>72</v>
      </c>
      <c r="G18" s="23">
        <f>VLOOKUP(B18,'[1]中央和地方资金支出_分资金（单位_万元）'!$B$5:$K$26,6,FALSE)</f>
        <v>47.42</v>
      </c>
      <c r="H18" s="23" t="str">
        <f>VLOOKUP(B18,'[1]中央和地方资金支出_分资金（单位_万元）'!$B$5:$K$26,7,FALSE)</f>
        <v>65.9%</v>
      </c>
      <c r="I18" s="23">
        <f>VLOOKUP(B18,'[1]中央和地方资金支出_分资金（单位_万元）'!$B$5:$K$26,8,FALSE)</f>
        <v>29457.11</v>
      </c>
      <c r="J18" s="23">
        <f>VLOOKUP(B18,'[1]中央和地方资金支出_分资金（单位_万元）'!$B$5:$K$26,9,FALSE)</f>
        <v>28883.16</v>
      </c>
      <c r="K18" s="23" t="str">
        <f>VLOOKUP(B18,'[1]中央和地方资金支出_分资金（单位_万元）'!$B$5:$K$26,10,FALSE)</f>
        <v>98.1%</v>
      </c>
      <c r="L18" s="23">
        <f>VLOOKUP(B18,'[2]中央和地方资金支出_分资金（单位_万元）'!$B$5:$E$22,2,FALSE)</f>
        <v>951.26</v>
      </c>
      <c r="M18" s="23">
        <f>VLOOKUP(B18,'[2]中央和地方资金支出_分资金（单位_万元）'!$B$5:$E$22,3,FALSE)</f>
        <v>914.95</v>
      </c>
      <c r="N18" s="23" t="str">
        <f>VLOOKUP(B18,'[2]中央和地方资金支出_分资金（单位_万元）'!$B$5:$E$22,4,FALSE)</f>
        <v>96.2%</v>
      </c>
      <c r="O18" s="22">
        <f>VLOOKUP(B18,'[3]中央和地方资金支出_分资金（单位_万元）'!$B$5:$E$24,2,FALSE)</f>
        <v>1356.11</v>
      </c>
      <c r="P18" s="22">
        <f>VLOOKUP(B18,'[3]中央和地方资金支出_分资金（单位_万元）'!$B$5:$E$24,3,FALSE)</f>
        <v>1356.11</v>
      </c>
      <c r="Q18" s="22" t="str">
        <f>VLOOKUP(B18,'[3]中央和地方资金支出_分资金（单位_万元）'!$B$5:$E$24,4,FALSE)</f>
        <v>100.0%</v>
      </c>
      <c r="R18" s="23">
        <f>VLOOKUP(B18,'[4]中央和地方资金支出_分资金（单位_万元）'!$B$5:$E$24,2,FALSE)</f>
        <v>872.22</v>
      </c>
      <c r="S18" s="23">
        <f>VLOOKUP(B18,'[4]中央和地方资金支出_分资金（单位_万元）'!$B$5:$E$24,3,FALSE)</f>
        <v>850.56</v>
      </c>
      <c r="T18" s="23" t="str">
        <f>VLOOKUP(B18,'[4]中央和地方资金支出_分资金（单位_万元）'!$B$5:$E$24,4,FALSE)</f>
        <v>97.5%</v>
      </c>
      <c r="U18" s="22">
        <f>VLOOKUP(B18,'[5]中央和地方资金支出_分资金（单位_万元）'!$B$5:$E$27,2,FALSE)</f>
        <v>907.2</v>
      </c>
      <c r="V18" s="22">
        <f>VLOOKUP(B18,'[5]中央和地方资金支出_分资金（单位_万元）'!$B$5:$E$27,3,FALSE)</f>
        <v>881.9</v>
      </c>
      <c r="W18" s="22" t="str">
        <f>VLOOKUP(B18,'[5]中央和地方资金支出_分资金（单位_万元）'!$B$5:$E$27,4,FALSE)</f>
        <v>97.2%</v>
      </c>
      <c r="X18" s="22">
        <f>VLOOKUP(B18,'[6]中央和地方资金支出_分资金（单位_万元）'!$B$5:$E$25,2,FALSE)</f>
        <v>3841.75</v>
      </c>
      <c r="Y18" s="22">
        <f>VLOOKUP(B18,'[6]中央和地方资金支出_分资金（单位_万元）'!$B$5:$E$25,3,FALSE)</f>
        <v>3841.75</v>
      </c>
      <c r="Z18" s="22" t="str">
        <f>VLOOKUP(B18,'[6]中央和地方资金支出_分资金（单位_万元）'!$B$5:$E$25,4,FALSE)</f>
        <v>100.0%</v>
      </c>
      <c r="AA18" s="22">
        <f>VLOOKUP(B18,'[7]中央和地方资金支出_分资金（单位_万元）'!$B$5:$E$26,2,FALSE)</f>
        <v>4039.53</v>
      </c>
      <c r="AB18" s="22">
        <f>VLOOKUP(B18,'[7]中央和地方资金支出_分资金（单位_万元）'!$B$5:$E$26,3,FALSE)</f>
        <v>3897.76</v>
      </c>
      <c r="AC18" s="22" t="str">
        <f>VLOOKUP(B18,'[7]中央和地方资金支出_分资金（单位_万元）'!$B$5:$E$26,4,FALSE)</f>
        <v>96.5%</v>
      </c>
      <c r="AD18" s="22">
        <f>VLOOKUP(B18,'[8]中央和地方资金支出_分资金（单位_万元）'!$B$5:$E$24,2,FALSE)</f>
        <v>900.07</v>
      </c>
      <c r="AE18" s="22">
        <f>VLOOKUP(B18,'[8]中央和地方资金支出_分资金（单位_万元）'!$B$5:$E$24,3,FALSE)</f>
        <v>900.07</v>
      </c>
      <c r="AF18" s="22" t="str">
        <f>VLOOKUP(B18,'[8]中央和地方资金支出_分资金（单位_万元）'!$B$5:$E$24,4,FALSE)</f>
        <v>100.0%</v>
      </c>
      <c r="AG18" s="23">
        <f>VLOOKUP(B18,'[9]中央和地方资金支出_分资金（单位_万元）'!$B$5:$E$26,2,FALSE)</f>
        <v>7231.2</v>
      </c>
      <c r="AH18" s="23">
        <f>VLOOKUP(B18,'[9]中央和地方资金支出_分资金（单位_万元）'!$B$5:$E$26,3,FALSE)</f>
        <v>7008.95</v>
      </c>
      <c r="AI18" s="23" t="str">
        <f>VLOOKUP(B18,'[9]中央和地方资金支出_分资金（单位_万元）'!$B$5:$E$26,4,FALSE)</f>
        <v>96.9%</v>
      </c>
      <c r="AJ18" s="23">
        <f>VLOOKUP(B18,'[10]中央和地方资金支出_分资金（单位_万元）'!$B$5:$E$30,2,FALSE)</f>
        <v>6352.87</v>
      </c>
      <c r="AK18" s="23">
        <f>VLOOKUP(B18,'[10]中央和地方资金支出_分资金（单位_万元）'!$B$5:$E$30,3,FALSE)</f>
        <v>6226.22</v>
      </c>
      <c r="AL18" s="23" t="str">
        <f>VLOOKUP(B18,'[10]中央和地方资金支出_分资金（单位_万元）'!$B$5:$E$30,4,FALSE)</f>
        <v>98.0%</v>
      </c>
      <c r="AM18" s="23">
        <f>VLOOKUP(B18,'[11]中央和地方资金支出_分资金（单位_万元）'!$B$5:$E$25,2,FALSE)</f>
        <v>3004.9</v>
      </c>
      <c r="AN18" s="23">
        <f>VLOOKUP(B18,'[11]中央和地方资金支出_分资金（单位_万元）'!$B$5:$E$25,3,FALSE)</f>
        <v>3004.9</v>
      </c>
      <c r="AO18" s="23" t="str">
        <f>VLOOKUP(B18,'[11]中央和地方资金支出_分资金（单位_万元）'!$B$5:$E$25,4,FALSE)</f>
        <v>100.0%</v>
      </c>
    </row>
    <row r="19" spans="1:41" ht="27" customHeight="1">
      <c r="A19" s="20">
        <v>12</v>
      </c>
      <c r="B19" s="27" t="s">
        <v>32</v>
      </c>
      <c r="C19" s="23">
        <f>VLOOKUP(B19,'[1]中央和地方资金支出_分资金（单位_万元）'!$B$5:$K$26,2,FALSE)</f>
        <v>1321</v>
      </c>
      <c r="D19" s="23">
        <f>VLOOKUP(B19,'[1]中央和地方资金支出_分资金（单位_万元）'!$B$5:$K$26,3,FALSE)</f>
        <v>997.09</v>
      </c>
      <c r="E19" s="22" t="str">
        <f>VLOOKUP(B19,'[1]中央和地方资金支出_分资金（单位_万元）'!$B$5:$K$26,4,FALSE)</f>
        <v>75.5%</v>
      </c>
      <c r="F19" s="23">
        <f>VLOOKUP(B19,'[1]中央和地方资金支出_分资金（单位_万元）'!$B$5:$K$26,5,FALSE)</f>
      </c>
      <c r="G19" s="23">
        <f>VLOOKUP(B19,'[1]中央和地方资金支出_分资金（单位_万元）'!$B$5:$K$26,6,FALSE)</f>
      </c>
      <c r="H19" s="23">
        <f>VLOOKUP(B19,'[1]中央和地方资金支出_分资金（单位_万元）'!$B$5:$K$26,7,FALSE)</f>
      </c>
      <c r="I19" s="23">
        <f>VLOOKUP(B19,'[1]中央和地方资金支出_分资金（单位_万元）'!$B$5:$K$26,8,FALSE)</f>
        <v>1321</v>
      </c>
      <c r="J19" s="23">
        <f>VLOOKUP(B19,'[1]中央和地方资金支出_分资金（单位_万元）'!$B$5:$K$26,9,FALSE)</f>
        <v>997.09</v>
      </c>
      <c r="K19" s="23" t="str">
        <f>VLOOKUP(B19,'[1]中央和地方资金支出_分资金（单位_万元）'!$B$5:$K$26,10,FALSE)</f>
        <v>75.5%</v>
      </c>
      <c r="L19" s="23">
        <f>VLOOKUP(B19,'[2]中央和地方资金支出_分资金（单位_万元）'!$B$5:$E$22,2,FALSE)</f>
        <v>40.47</v>
      </c>
      <c r="M19" s="23">
        <f>VLOOKUP(B19,'[2]中央和地方资金支出_分资金（单位_万元）'!$B$5:$E$22,3,FALSE)</f>
        <v>40.47</v>
      </c>
      <c r="N19" s="23" t="str">
        <f>VLOOKUP(B19,'[2]中央和地方资金支出_分资金（单位_万元）'!$B$5:$E$22,4,FALSE)</f>
        <v>100.0%</v>
      </c>
      <c r="O19" s="22">
        <f>VLOOKUP(B19,'[3]中央和地方资金支出_分资金（单位_万元）'!$B$5:$E$24,2,FALSE)</f>
        <v>77.01</v>
      </c>
      <c r="P19" s="22">
        <f>VLOOKUP(B19,'[3]中央和地方资金支出_分资金（单位_万元）'!$B$5:$E$24,3,FALSE)</f>
        <v>54.56</v>
      </c>
      <c r="Q19" s="22" t="str">
        <f>VLOOKUP(B19,'[3]中央和地方资金支出_分资金（单位_万元）'!$B$5:$E$24,4,FALSE)</f>
        <v>70.8%</v>
      </c>
      <c r="R19" s="23">
        <f>VLOOKUP(B19,'[4]中央和地方资金支出_分资金（单位_万元）'!$B$5:$E$24,2,FALSE)</f>
        <v>42.49</v>
      </c>
      <c r="S19" s="23">
        <f>VLOOKUP(B19,'[4]中央和地方资金支出_分资金（单位_万元）'!$B$5:$E$24,3,FALSE)</f>
        <v>42.49</v>
      </c>
      <c r="T19" s="23" t="str">
        <f>VLOOKUP(B19,'[4]中央和地方资金支出_分资金（单位_万元）'!$B$5:$E$24,4,FALSE)</f>
        <v>100.0%</v>
      </c>
      <c r="U19" s="22">
        <f>VLOOKUP(B19,'[5]中央和地方资金支出_分资金（单位_万元）'!$B$5:$E$27,2,FALSE)</f>
        <v>20.43</v>
      </c>
      <c r="V19" s="22">
        <f>VLOOKUP(B19,'[5]中央和地方资金支出_分资金（单位_万元）'!$B$5:$E$27,3,FALSE)</f>
        <v>5.4</v>
      </c>
      <c r="W19" s="22" t="str">
        <f>VLOOKUP(B19,'[5]中央和地方资金支出_分资金（单位_万元）'!$B$5:$E$27,4,FALSE)</f>
        <v>26.4%</v>
      </c>
      <c r="X19" s="22">
        <f>VLOOKUP(B19,'[6]中央和地方资金支出_分资金（单位_万元）'!$B$5:$E$25,2,FALSE)</f>
        <v>122.74</v>
      </c>
      <c r="Y19" s="22">
        <f>VLOOKUP(B19,'[6]中央和地方资金支出_分资金（单位_万元）'!$B$5:$E$25,3,FALSE)</f>
        <v>122.74</v>
      </c>
      <c r="Z19" s="22" t="str">
        <f>VLOOKUP(B19,'[6]中央和地方资金支出_分资金（单位_万元）'!$B$5:$E$25,4,FALSE)</f>
        <v>100.0%</v>
      </c>
      <c r="AA19" s="22">
        <f>VLOOKUP(B19,'[7]中央和地方资金支出_分资金（单位_万元）'!$B$5:$E$26,2,FALSE)</f>
        <v>140.04</v>
      </c>
      <c r="AB19" s="22">
        <f>VLOOKUP(B19,'[7]中央和地方资金支出_分资金（单位_万元）'!$B$5:$E$26,3,FALSE)</f>
        <v>64.49</v>
      </c>
      <c r="AC19" s="22" t="str">
        <f>VLOOKUP(B19,'[7]中央和地方资金支出_分资金（单位_万元）'!$B$5:$E$26,4,FALSE)</f>
        <v>46.0%</v>
      </c>
      <c r="AD19" s="22">
        <f>VLOOKUP(B19,'[8]中央和地方资金支出_分资金（单位_万元）'!$B$5:$E$24,2,FALSE)</f>
        <v>32.82</v>
      </c>
      <c r="AE19" s="22">
        <f>VLOOKUP(B19,'[8]中央和地方资金支出_分资金（单位_万元）'!$B$5:$E$24,3,FALSE)</f>
        <v>32.82</v>
      </c>
      <c r="AF19" s="22" t="str">
        <f>VLOOKUP(B19,'[8]中央和地方资金支出_分资金（单位_万元）'!$B$5:$E$24,4,FALSE)</f>
        <v>100.0%</v>
      </c>
      <c r="AG19" s="23">
        <f>VLOOKUP(B19,'[9]中央和地方资金支出_分资金（单位_万元）'!$B$5:$E$26,2,FALSE)</f>
        <v>338</v>
      </c>
      <c r="AH19" s="23">
        <f>VLOOKUP(B19,'[9]中央和地方资金支出_分资金（单位_万元）'!$B$5:$E$26,3,FALSE)</f>
        <v>244.31</v>
      </c>
      <c r="AI19" s="23" t="str">
        <f>VLOOKUP(B19,'[9]中央和地方资金支出_分资金（单位_万元）'!$B$5:$E$26,4,FALSE)</f>
        <v>72.3%</v>
      </c>
      <c r="AJ19" s="23">
        <f>VLOOKUP(B19,'[10]中央和地方资金支出_分资金（单位_万元）'!$B$5:$E$30,2,FALSE)</f>
        <v>304</v>
      </c>
      <c r="AK19" s="23">
        <f>VLOOKUP(B19,'[10]中央和地方资金支出_分资金（单位_万元）'!$B$5:$E$30,3,FALSE)</f>
        <v>304</v>
      </c>
      <c r="AL19" s="23" t="str">
        <f>VLOOKUP(B19,'[10]中央和地方资金支出_分资金（单位_万元）'!$B$5:$E$30,4,FALSE)</f>
        <v>100.0%</v>
      </c>
      <c r="AM19" s="23">
        <f>VLOOKUP(B19,'[11]中央和地方资金支出_分资金（单位_万元）'!$B$5:$E$25,2,FALSE)</f>
        <v>203</v>
      </c>
      <c r="AN19" s="23">
        <f>VLOOKUP(B19,'[11]中央和地方资金支出_分资金（单位_万元）'!$B$5:$E$25,3,FALSE)</f>
        <v>85.83</v>
      </c>
      <c r="AO19" s="23" t="str">
        <f>VLOOKUP(B19,'[11]中央和地方资金支出_分资金（单位_万元）'!$B$5:$E$25,4,FALSE)</f>
        <v>42.3%</v>
      </c>
    </row>
    <row r="20" spans="1:41" s="26" customFormat="1" ht="27" customHeight="1">
      <c r="A20" s="20">
        <v>13</v>
      </c>
      <c r="B20" s="28" t="s">
        <v>33</v>
      </c>
      <c r="C20" s="23">
        <v>2181</v>
      </c>
      <c r="D20" s="23">
        <v>71.57</v>
      </c>
      <c r="E20" s="29">
        <f>D20/C20</f>
        <v>0.03281522237505731</v>
      </c>
      <c r="F20" s="23">
        <v>50</v>
      </c>
      <c r="G20" s="23"/>
      <c r="H20" s="23"/>
      <c r="I20" s="23">
        <f>'[1]中央和地方资金支出_分资金（单位_万元）'!$I$28</f>
        <v>2131</v>
      </c>
      <c r="J20" s="23">
        <v>71.57</v>
      </c>
      <c r="K20" s="30">
        <f>J20/I20</f>
        <v>0.03358517128108869</v>
      </c>
      <c r="L20" s="23">
        <f>VLOOKUP(B20,'[2]中央和地方资金支出_分资金（单位_万元）'!$B$5:$E$22,2,FALSE)</f>
        <v>38</v>
      </c>
      <c r="M20" s="23">
        <f>VLOOKUP(B20,'[2]中央和地方资金支出_分资金（单位_万元）'!$B$5:$E$22,3,FALSE)</f>
      </c>
      <c r="N20" s="23">
        <f>VLOOKUP(B20,'[2]中央和地方资金支出_分资金（单位_万元）'!$B$5:$E$22,4,FALSE)</f>
      </c>
      <c r="O20" s="22">
        <f>VLOOKUP(B20,'[3]中央和地方资金支出_分资金（单位_万元）'!$B$5:$E$24,2,FALSE)</f>
        <v>108</v>
      </c>
      <c r="P20" s="22">
        <f>VLOOKUP(B20,'[3]中央和地方资金支出_分资金（单位_万元）'!$B$5:$E$24,3,FALSE)</f>
        <v>55</v>
      </c>
      <c r="Q20" s="22" t="str">
        <f>VLOOKUP(B20,'[3]中央和地方资金支出_分资金（单位_万元）'!$B$5:$E$24,4,FALSE)</f>
        <v>50.9%</v>
      </c>
      <c r="R20" s="23">
        <f>VLOOKUP(B20,'[4]中央和地方资金支出_分资金（单位_万元）'!$B$5:$E$24,2,FALSE)</f>
        <v>76</v>
      </c>
      <c r="S20" s="23">
        <f>VLOOKUP(B20,'[4]中央和地方资金支出_分资金（单位_万元）'!$B$5:$E$24,3,FALSE)</f>
      </c>
      <c r="T20" s="23">
        <f>VLOOKUP(B20,'[4]中央和地方资金支出_分资金（单位_万元）'!$B$5:$E$24,4,FALSE)</f>
      </c>
      <c r="U20" s="22">
        <f>VLOOKUP(B20,'[5]中央和地方资金支出_分资金（单位_万元）'!$B$5:$E$27,2,FALSE)</f>
        <v>136</v>
      </c>
      <c r="V20" s="22">
        <f>VLOOKUP(B20,'[5]中央和地方资金支出_分资金（单位_万元）'!$B$5:$E$27,3,FALSE)</f>
      </c>
      <c r="W20" s="22">
        <f>VLOOKUP(B20,'[5]中央和地方资金支出_分资金（单位_万元）'!$B$5:$E$27,4,FALSE)</f>
      </c>
      <c r="X20" s="22">
        <f>VLOOKUP(B20,'[6]中央和地方资金支出_分资金（单位_万元）'!$B$5:$E$25,2,FALSE)</f>
        <v>254</v>
      </c>
      <c r="Y20" s="22">
        <f>VLOOKUP(B20,'[6]中央和地方资金支出_分资金（单位_万元）'!$B$5:$E$25,3,FALSE)</f>
      </c>
      <c r="Z20" s="22">
        <f>VLOOKUP(B20,'[6]中央和地方资金支出_分资金（单位_万元）'!$B$5:$E$25,4,FALSE)</f>
      </c>
      <c r="AA20" s="22">
        <f>VLOOKUP(B20,'[7]中央和地方资金支出_分资金（单位_万元）'!$B$5:$E$26,2,FALSE)</f>
        <v>282</v>
      </c>
      <c r="AB20" s="22">
        <f>VLOOKUP(B20,'[7]中央和地方资金支出_分资金（单位_万元）'!$B$5:$E$26,3,FALSE)</f>
      </c>
      <c r="AC20" s="22">
        <f>VLOOKUP(B20,'[7]中央和地方资金支出_分资金（单位_万元）'!$B$5:$E$26,4,FALSE)</f>
      </c>
      <c r="AD20" s="22">
        <f>VLOOKUP(B20,'[8]中央和地方资金支出_分资金（单位_万元）'!$B$5:$E$24,2,FALSE)</f>
        <v>50</v>
      </c>
      <c r="AE20" s="22">
        <f>VLOOKUP(B20,'[8]中央和地方资金支出_分资金（单位_万元）'!$B$5:$E$24,3,FALSE)</f>
      </c>
      <c r="AF20" s="22">
        <f>VLOOKUP(B20,'[8]中央和地方资金支出_分资金（单位_万元）'!$B$5:$E$24,4,FALSE)</f>
      </c>
      <c r="AG20" s="23">
        <v>297</v>
      </c>
      <c r="AH20" s="23">
        <v>1</v>
      </c>
      <c r="AI20" s="31">
        <f>AH20/AG20</f>
        <v>0.003367003367003367</v>
      </c>
      <c r="AJ20" s="23">
        <f>VLOOKUP(B20,'[10]中央和地方资金支出_分资金（单位_万元）'!$B$5:$E$30,2,FALSE)</f>
        <v>638</v>
      </c>
      <c r="AK20" s="23">
        <f>VLOOKUP(B20,'[10]中央和地方资金支出_分资金（单位_万元）'!$B$5:$E$30,3,FALSE)</f>
      </c>
      <c r="AL20" s="23">
        <f>VLOOKUP(B20,'[10]中央和地方资金支出_分资金（单位_万元）'!$B$5:$E$30,4,FALSE)</f>
      </c>
      <c r="AM20" s="23">
        <f>VLOOKUP(B20,'[11]中央和地方资金支出_分资金（单位_万元）'!$B$5:$E$25,2,FALSE)</f>
        <v>252</v>
      </c>
      <c r="AN20" s="23">
        <f>VLOOKUP(B20,'[11]中央和地方资金支出_分资金（单位_万元）'!$B$5:$E$25,3,FALSE)</f>
        <v>15.56</v>
      </c>
      <c r="AO20" s="23" t="str">
        <f>VLOOKUP(B20,'[11]中央和地方资金支出_分资金（单位_万元）'!$B$5:$E$25,4,FALSE)</f>
        <v>6.2%</v>
      </c>
    </row>
    <row r="21" spans="1:41" s="26" customFormat="1" ht="27" customHeight="1">
      <c r="A21" s="2"/>
      <c r="B21" s="21" t="s">
        <v>34</v>
      </c>
      <c r="C21" s="24">
        <f>SUM(C22:C23)</f>
        <v>160757.98</v>
      </c>
      <c r="D21" s="24">
        <f>SUM(D22:D23)</f>
        <v>143008.08000000002</v>
      </c>
      <c r="E21" s="32">
        <f>D21/C21</f>
        <v>0.8895861965919204</v>
      </c>
      <c r="F21" s="24">
        <f>SUM(F22:F23)</f>
        <v>15923.339999999998</v>
      </c>
      <c r="G21" s="24">
        <f>SUM(G22:G23)</f>
        <v>14093.24</v>
      </c>
      <c r="H21" s="25">
        <f>G21/F21</f>
        <v>0.8850680824500389</v>
      </c>
      <c r="I21" s="24">
        <f>SUM(I22:I23)</f>
        <v>144834.63999999998</v>
      </c>
      <c r="J21" s="24">
        <f>SUM(J22:J23)</f>
        <v>128914.82999999999</v>
      </c>
      <c r="K21" s="25">
        <f>J21/I21</f>
        <v>0.8900828558692865</v>
      </c>
      <c r="L21" s="24">
        <f>L22+L23</f>
        <v>8356.59</v>
      </c>
      <c r="M21" s="24">
        <f>M22+M23</f>
        <v>7991.63</v>
      </c>
      <c r="N21" s="25">
        <f>M21/L21</f>
        <v>0.9563266834917113</v>
      </c>
      <c r="O21" s="24">
        <f>O22+O23</f>
        <v>11157.73</v>
      </c>
      <c r="P21" s="24">
        <f>P22+P23</f>
        <v>11157.73</v>
      </c>
      <c r="Q21" s="25">
        <f>P21/O21</f>
        <v>1</v>
      </c>
      <c r="R21" s="24">
        <f>R22+R23</f>
        <v>5931</v>
      </c>
      <c r="S21" s="24">
        <f>S22+S23</f>
        <v>5697.33</v>
      </c>
      <c r="T21" s="25">
        <f>S21/R21</f>
        <v>0.9606019221041983</v>
      </c>
      <c r="U21" s="24">
        <f>U22+U23</f>
        <v>5471.889999999999</v>
      </c>
      <c r="V21" s="24">
        <f>V22+V23</f>
        <v>5191.63</v>
      </c>
      <c r="W21" s="25">
        <f>V21/U21</f>
        <v>0.9487818651325229</v>
      </c>
      <c r="X21" s="24">
        <f>X22+X23</f>
        <v>18296.980000000003</v>
      </c>
      <c r="Y21" s="24">
        <f>Y22+Y23</f>
        <v>16598.91</v>
      </c>
      <c r="Z21" s="25">
        <f>Y21/X21</f>
        <v>0.9071939740875269</v>
      </c>
      <c r="AA21" s="24">
        <f>AA22+AA23</f>
        <v>16018.42</v>
      </c>
      <c r="AB21" s="24">
        <f>AB22+AB23</f>
        <v>14504.55</v>
      </c>
      <c r="AC21" s="25">
        <f>AB21/AA21</f>
        <v>0.9054919274185593</v>
      </c>
      <c r="AD21" s="24">
        <f>AD22+AD23</f>
        <v>4999.62</v>
      </c>
      <c r="AE21" s="24">
        <f>AE22+AE23</f>
        <v>4925.07</v>
      </c>
      <c r="AF21" s="25">
        <f>AE21/AD21</f>
        <v>0.9850888667538733</v>
      </c>
      <c r="AG21" s="24">
        <f>AG22+AG23</f>
        <v>28767.99</v>
      </c>
      <c r="AH21" s="24">
        <f>AH22+AH23</f>
        <v>24424.79</v>
      </c>
      <c r="AI21" s="25">
        <f>AH21/AG21</f>
        <v>0.8490266438496398</v>
      </c>
      <c r="AJ21" s="24">
        <f>AJ22+AJ23</f>
        <v>31405.69</v>
      </c>
      <c r="AK21" s="24">
        <f>AK22+AK23</f>
        <v>29166.92</v>
      </c>
      <c r="AL21" s="25">
        <f>AK21/AJ21</f>
        <v>0.9287145100139497</v>
      </c>
      <c r="AM21" s="24">
        <f>AM22+AM23</f>
        <v>14428.73</v>
      </c>
      <c r="AN21" s="24">
        <f>AN22+AN23</f>
        <v>9256.26</v>
      </c>
      <c r="AO21" s="25">
        <f>AN21/AM21</f>
        <v>0.6415159199735528</v>
      </c>
    </row>
    <row r="22" spans="1:41" ht="27" customHeight="1">
      <c r="A22" s="20">
        <v>13</v>
      </c>
      <c r="B22" s="27" t="s">
        <v>35</v>
      </c>
      <c r="C22" s="23">
        <f>VLOOKUP(B22,'[1]中央和地方资金支出_分资金（单位_万元）'!$B$5:$K$26,2,FALSE)</f>
        <v>136737.7</v>
      </c>
      <c r="D22" s="23">
        <f>VLOOKUP(B22,'[1]中央和地方资金支出_分资金（单位_万元）'!$B$5:$K$26,3,FALSE)</f>
        <v>122246.19</v>
      </c>
      <c r="E22" s="22" t="str">
        <f>VLOOKUP(B22,'[1]中央和地方资金支出_分资金（单位_万元）'!$B$5:$K$26,4,FALSE)</f>
        <v>89.4%</v>
      </c>
      <c r="F22" s="23">
        <f>VLOOKUP(B22,'[1]中央和地方资金支出_分资金（单位_万元）'!$B$5:$K$26,5,FALSE)</f>
        <v>309.21</v>
      </c>
      <c r="G22" s="23">
        <f>VLOOKUP(B22,'[1]中央和地方资金支出_分资金（单位_万元）'!$B$5:$K$26,6,FALSE)</f>
        <v>294.76</v>
      </c>
      <c r="H22" s="23" t="str">
        <f>VLOOKUP(B22,'[1]中央和地方资金支出_分资金（单位_万元）'!$B$5:$K$26,7,FALSE)</f>
        <v>95.3%</v>
      </c>
      <c r="I22" s="23">
        <f>VLOOKUP(B22,'[1]中央和地方资金支出_分资金（单位_万元）'!$B$5:$K$26,8,FALSE)</f>
        <v>136428.49</v>
      </c>
      <c r="J22" s="23">
        <f>VLOOKUP(B22,'[1]中央和地方资金支出_分资金（单位_万元）'!$B$5:$K$26,9,FALSE)</f>
        <v>121951.43</v>
      </c>
      <c r="K22" s="23" t="str">
        <f>VLOOKUP(B22,'[1]中央和地方资金支出_分资金（单位_万元）'!$B$5:$K$26,10,FALSE)</f>
        <v>89.4%</v>
      </c>
      <c r="L22" s="23">
        <f>VLOOKUP(B22,'[2]中央和地方资金支出_分资金（单位_万元）'!$B$5:$E$22,2,FALSE)</f>
        <v>8276.92</v>
      </c>
      <c r="M22" s="23">
        <f>VLOOKUP(B22,'[2]中央和地方资金支出_分资金（单位_万元）'!$B$5:$E$22,3,FALSE)</f>
        <v>7918.86</v>
      </c>
      <c r="N22" s="23" t="str">
        <f>VLOOKUP(B22,'[2]中央和地方资金支出_分资金（单位_万元）'!$B$5:$E$22,4,FALSE)</f>
        <v>95.7%</v>
      </c>
      <c r="O22" s="22">
        <f>VLOOKUP(B22,'[3]中央和地方资金支出_分资金（单位_万元）'!$B$5:$E$24,2,FALSE)</f>
        <v>10677.26</v>
      </c>
      <c r="P22" s="22">
        <f>VLOOKUP(B22,'[3]中央和地方资金支出_分资金（单位_万元）'!$B$5:$E$24,3,FALSE)</f>
        <v>10677.26</v>
      </c>
      <c r="Q22" s="22" t="str">
        <f>VLOOKUP(B22,'[3]中央和地方资金支出_分资金（单位_万元）'!$B$5:$E$24,4,FALSE)</f>
        <v>100.0%</v>
      </c>
      <c r="R22" s="23">
        <f>VLOOKUP(B22,'[4]中央和地方资金支出_分资金（单位_万元）'!$B$5:$E$24,2,FALSE)</f>
        <v>5870.23</v>
      </c>
      <c r="S22" s="23">
        <f>VLOOKUP(B22,'[4]中央和地方资金支出_分资金（单位_万元）'!$B$5:$E$24,3,FALSE)</f>
        <v>5642.07</v>
      </c>
      <c r="T22" s="23" t="str">
        <f>VLOOKUP(B22,'[4]中央和地方资金支出_分资金（单位_万元）'!$B$5:$E$24,4,FALSE)</f>
        <v>96.1%</v>
      </c>
      <c r="U22" s="22">
        <f>VLOOKUP(B22,'[5]中央和地方资金支出_分资金（单位_万元）'!$B$5:$E$27,2,FALSE)</f>
        <v>5366.7</v>
      </c>
      <c r="V22" s="22">
        <f>VLOOKUP(B22,'[5]中央和地方资金支出_分资金（单位_万元）'!$B$5:$E$27,3,FALSE)</f>
        <v>5127.24</v>
      </c>
      <c r="W22" s="22" t="str">
        <f>VLOOKUP(B22,'[5]中央和地方资金支出_分资金（单位_万元）'!$B$5:$E$27,4,FALSE)</f>
        <v>95.5%</v>
      </c>
      <c r="X22" s="22">
        <f>VLOOKUP(B22,'[6]中央和地方资金支出_分资金（单位_万元）'!$B$5:$E$25,2,FALSE)</f>
        <v>17040.58</v>
      </c>
      <c r="Y22" s="22">
        <f>VLOOKUP(B22,'[6]中央和地方资金支出_分资金（单位_万元）'!$B$5:$E$25,3,FALSE)</f>
        <v>15505.69</v>
      </c>
      <c r="Z22" s="22" t="str">
        <f>VLOOKUP(B22,'[6]中央和地方资金支出_分资金（单位_万元）'!$B$5:$E$25,4,FALSE)</f>
        <v>91.0%</v>
      </c>
      <c r="AA22" s="22">
        <f>VLOOKUP(B22,'[7]中央和地方资金支出_分资金（单位_万元）'!$B$5:$E$26,2,FALSE)</f>
        <v>15311.92</v>
      </c>
      <c r="AB22" s="22">
        <f>VLOOKUP(B22,'[7]中央和地方资金支出_分资金（单位_万元）'!$B$5:$E$26,3,FALSE)</f>
        <v>14081.8</v>
      </c>
      <c r="AC22" s="22" t="str">
        <f>VLOOKUP(B22,'[7]中央和地方资金支出_分资金（单位_万元）'!$B$5:$E$26,4,FALSE)</f>
        <v>92.0%</v>
      </c>
      <c r="AD22" s="22">
        <f>VLOOKUP(B22,'[8]中央和地方资金支出_分资金（单位_万元）'!$B$5:$E$24,2,FALSE)</f>
        <v>4925.01</v>
      </c>
      <c r="AE22" s="22">
        <f>VLOOKUP(B22,'[8]中央和地方资金支出_分资金（单位_万元）'!$B$5:$E$24,3,FALSE)</f>
        <v>4859.13</v>
      </c>
      <c r="AF22" s="22" t="str">
        <f>VLOOKUP(B22,'[8]中央和地方资金支出_分资金（单位_万元）'!$B$5:$E$24,4,FALSE)</f>
        <v>98.7%</v>
      </c>
      <c r="AG22" s="23">
        <f>VLOOKUP(B22,'[9]中央和地方资金支出_分资金（单位_万元）'!$B$5:$E$26,2,FALSE)</f>
        <v>26654.27</v>
      </c>
      <c r="AH22" s="23">
        <f>VLOOKUP(B22,'[9]中央和地方资金支出_分资金（单位_万元）'!$B$5:$E$26,3,FALSE)</f>
        <v>22512.46</v>
      </c>
      <c r="AI22" s="23" t="str">
        <f>VLOOKUP(B22,'[9]中央和地方资金支出_分资金（单位_万元）'!$B$5:$E$26,4,FALSE)</f>
        <v>84.5%</v>
      </c>
      <c r="AJ22" s="23">
        <f>VLOOKUP(B22,'[10]中央和地方资金支出_分资金（单位_万元）'!$B$5:$E$30,2,FALSE)</f>
        <v>29003.09</v>
      </c>
      <c r="AK22" s="23">
        <f>VLOOKUP(B22,'[10]中央和地方资金支出_分资金（单位_万元）'!$B$5:$E$30,3,FALSE)</f>
        <v>26809.59</v>
      </c>
      <c r="AL22" s="23" t="str">
        <f>VLOOKUP(B22,'[10]中央和地方资金支出_分资金（单位_万元）'!$B$5:$E$30,4,FALSE)</f>
        <v>92.4%</v>
      </c>
      <c r="AM22" s="23">
        <f>VLOOKUP(B22,'[11]中央和地方资金支出_分资金（单位_万元）'!$B$5:$E$25,2,FALSE)</f>
        <v>13302.51</v>
      </c>
      <c r="AN22" s="23">
        <f>VLOOKUP(B22,'[11]中央和地方资金支出_分资金（单位_万元）'!$B$5:$E$25,3,FALSE)</f>
        <v>8817.33</v>
      </c>
      <c r="AO22" s="23" t="str">
        <f>VLOOKUP(B22,'[11]中央和地方资金支出_分资金（单位_万元）'!$B$5:$E$25,4,FALSE)</f>
        <v>66.3%</v>
      </c>
    </row>
    <row r="23" spans="1:41" ht="27" customHeight="1">
      <c r="A23" s="20">
        <v>14</v>
      </c>
      <c r="B23" s="27" t="s">
        <v>36</v>
      </c>
      <c r="C23" s="23">
        <f>VLOOKUP(B23,'[1]中央和地方资金支出_分资金（单位_万元）'!$B$5:$K$26,2,FALSE)</f>
        <v>24020.28</v>
      </c>
      <c r="D23" s="23">
        <f>VLOOKUP(B23,'[1]中央和地方资金支出_分资金（单位_万元）'!$B$5:$K$26,3,FALSE)</f>
        <v>20761.89</v>
      </c>
      <c r="E23" s="22" t="str">
        <f>VLOOKUP(B23,'[1]中央和地方资金支出_分资金（单位_万元）'!$B$5:$K$26,4,FALSE)</f>
        <v>86.4%</v>
      </c>
      <c r="F23" s="23">
        <f>VLOOKUP(B23,'[1]中央和地方资金支出_分资金（单位_万元）'!$B$5:$K$26,5,FALSE)</f>
        <v>15614.13</v>
      </c>
      <c r="G23" s="23">
        <f>VLOOKUP(B23,'[1]中央和地方资金支出_分资金（单位_万元）'!$B$5:$K$26,6,FALSE)</f>
        <v>13798.48</v>
      </c>
      <c r="H23" s="23" t="str">
        <f>VLOOKUP(B23,'[1]中央和地方资金支出_分资金（单位_万元）'!$B$5:$K$26,7,FALSE)</f>
        <v>88.4%</v>
      </c>
      <c r="I23" s="23">
        <f>VLOOKUP(B23,'[1]中央和地方资金支出_分资金（单位_万元）'!$B$5:$K$26,8,FALSE)</f>
        <v>8406.15</v>
      </c>
      <c r="J23" s="23">
        <f>VLOOKUP(B23,'[1]中央和地方资金支出_分资金（单位_万元）'!$B$5:$K$26,9,FALSE)</f>
        <v>6963.4</v>
      </c>
      <c r="K23" s="23" t="str">
        <f>VLOOKUP(B23,'[1]中央和地方资金支出_分资金（单位_万元）'!$B$5:$K$26,10,FALSE)</f>
        <v>82.8%</v>
      </c>
      <c r="L23" s="23">
        <f>VLOOKUP(B23,'[2]中央和地方资金支出_分资金（单位_万元）'!$B$5:$E$22,2,FALSE)</f>
        <v>79.67</v>
      </c>
      <c r="M23" s="23">
        <f>VLOOKUP(B23,'[2]中央和地方资金支出_分资金（单位_万元）'!$B$5:$E$22,3,FALSE)</f>
        <v>72.77</v>
      </c>
      <c r="N23" s="23" t="str">
        <f>VLOOKUP(B23,'[2]中央和地方资金支出_分资金（单位_万元）'!$B$5:$E$22,4,FALSE)</f>
        <v>91.3%</v>
      </c>
      <c r="O23" s="22">
        <f>VLOOKUP(B23,'[3]中央和地方资金支出_分资金（单位_万元）'!$B$5:$E$24,2,FALSE)</f>
        <v>480.47</v>
      </c>
      <c r="P23" s="22">
        <f>VLOOKUP(B23,'[3]中央和地方资金支出_分资金（单位_万元）'!$B$5:$E$24,3,FALSE)</f>
        <v>480.47</v>
      </c>
      <c r="Q23" s="22" t="str">
        <f>VLOOKUP(B23,'[3]中央和地方资金支出_分资金（单位_万元）'!$B$5:$E$24,4,FALSE)</f>
        <v>100.0%</v>
      </c>
      <c r="R23" s="23">
        <f>VLOOKUP(B23,'[4]中央和地方资金支出_分资金（单位_万元）'!$B$5:$E$24,2,FALSE)</f>
        <v>60.77</v>
      </c>
      <c r="S23" s="23">
        <f>VLOOKUP(B23,'[4]中央和地方资金支出_分资金（单位_万元）'!$B$5:$E$24,3,FALSE)</f>
        <v>55.26</v>
      </c>
      <c r="T23" s="23" t="str">
        <f>VLOOKUP(B23,'[4]中央和地方资金支出_分资金（单位_万元）'!$B$5:$E$24,4,FALSE)</f>
        <v>90.9%</v>
      </c>
      <c r="U23" s="22">
        <f>VLOOKUP(B23,'[5]中央和地方资金支出_分资金（单位_万元）'!$B$5:$E$27,2,FALSE)</f>
        <v>105.19</v>
      </c>
      <c r="V23" s="22">
        <f>VLOOKUP(B23,'[5]中央和地方资金支出_分资金（单位_万元）'!$B$5:$E$27,3,FALSE)</f>
        <v>64.39</v>
      </c>
      <c r="W23" s="22" t="str">
        <f>VLOOKUP(B23,'[5]中央和地方资金支出_分资金（单位_万元）'!$B$5:$E$27,4,FALSE)</f>
        <v>61.2%</v>
      </c>
      <c r="X23" s="22">
        <f>VLOOKUP(B23,'[6]中央和地方资金支出_分资金（单位_万元）'!$B$5:$E$25,2,FALSE)</f>
        <v>1256.4</v>
      </c>
      <c r="Y23" s="22">
        <f>VLOOKUP(B23,'[6]中央和地方资金支出_分资金（单位_万元）'!$B$5:$E$25,3,FALSE)</f>
        <v>1093.22</v>
      </c>
      <c r="Z23" s="22" t="str">
        <f>VLOOKUP(B23,'[6]中央和地方资金支出_分资金（单位_万元）'!$B$5:$E$25,4,FALSE)</f>
        <v>87.0%</v>
      </c>
      <c r="AA23" s="22">
        <f>VLOOKUP(B23,'[7]中央和地方资金支出_分资金（单位_万元）'!$B$5:$E$26,2,FALSE)</f>
        <v>706.5</v>
      </c>
      <c r="AB23" s="22">
        <f>VLOOKUP(B23,'[7]中央和地方资金支出_分资金（单位_万元）'!$B$5:$E$26,3,FALSE)</f>
        <v>422.75</v>
      </c>
      <c r="AC23" s="22" t="str">
        <f>VLOOKUP(B23,'[7]中央和地方资金支出_分资金（单位_万元）'!$B$5:$E$26,4,FALSE)</f>
        <v>59.8%</v>
      </c>
      <c r="AD23" s="22">
        <f>VLOOKUP(B23,'[8]中央和地方资金支出_分资金（单位_万元）'!$B$5:$E$24,2,FALSE)</f>
        <v>74.61</v>
      </c>
      <c r="AE23" s="22">
        <f>VLOOKUP(B23,'[8]中央和地方资金支出_分资金（单位_万元）'!$B$5:$E$24,3,FALSE)</f>
        <v>65.94</v>
      </c>
      <c r="AF23" s="22" t="str">
        <f>VLOOKUP(B23,'[8]中央和地方资金支出_分资金（单位_万元）'!$B$5:$E$24,4,FALSE)</f>
        <v>88.4%</v>
      </c>
      <c r="AG23" s="23">
        <f>VLOOKUP(B23,'[9]中央和地方资金支出_分资金（单位_万元）'!$B$5:$E$26,2,FALSE)</f>
        <v>2113.72</v>
      </c>
      <c r="AH23" s="23">
        <f>VLOOKUP(B23,'[9]中央和地方资金支出_分资金（单位_万元）'!$B$5:$E$26,3,FALSE)</f>
        <v>1912.33</v>
      </c>
      <c r="AI23" s="23" t="str">
        <f>VLOOKUP(B23,'[9]中央和地方资金支出_分资金（单位_万元）'!$B$5:$E$26,4,FALSE)</f>
        <v>90.5%</v>
      </c>
      <c r="AJ23" s="23">
        <f>VLOOKUP(B23,'[10]中央和地方资金支出_分资金（单位_万元）'!$B$5:$E$30,2,FALSE)</f>
        <v>2402.6</v>
      </c>
      <c r="AK23" s="23">
        <f>VLOOKUP(B23,'[10]中央和地方资金支出_分资金（单位_万元）'!$B$5:$E$30,3,FALSE)</f>
        <v>2357.33</v>
      </c>
      <c r="AL23" s="23" t="str">
        <f>VLOOKUP(B23,'[10]中央和地方资金支出_分资金（单位_万元）'!$B$5:$E$30,4,FALSE)</f>
        <v>98.1%</v>
      </c>
      <c r="AM23" s="23">
        <f>VLOOKUP(B23,'[11]中央和地方资金支出_分资金（单位_万元）'!$B$5:$E$25,2,FALSE)</f>
        <v>1126.22</v>
      </c>
      <c r="AN23" s="23">
        <f>VLOOKUP(B23,'[11]中央和地方资金支出_分资金（单位_万元）'!$B$5:$E$25,3,FALSE)</f>
        <v>438.93</v>
      </c>
      <c r="AO23" s="23" t="str">
        <f>VLOOKUP(B23,'[11]中央和地方资金支出_分资金（单位_万元）'!$B$5:$E$25,4,FALSE)</f>
        <v>39.0%</v>
      </c>
    </row>
    <row r="24" spans="1:41" s="26" customFormat="1" ht="27" customHeight="1">
      <c r="A24" s="2"/>
      <c r="B24" s="21" t="s">
        <v>37</v>
      </c>
      <c r="C24" s="24">
        <f>C25</f>
        <v>16582</v>
      </c>
      <c r="D24" s="24">
        <f>D25</f>
        <v>16582</v>
      </c>
      <c r="E24" s="33" t="str">
        <f>E25</f>
        <v>100.0%</v>
      </c>
      <c r="F24" s="24">
        <f aca="true" t="shared" si="1" ref="F24:K24">F25</f>
        <v>11192</v>
      </c>
      <c r="G24" s="24">
        <f t="shared" si="1"/>
        <v>11192</v>
      </c>
      <c r="H24" s="24" t="str">
        <f t="shared" si="1"/>
        <v>100.0%</v>
      </c>
      <c r="I24" s="24">
        <f t="shared" si="1"/>
        <v>5390</v>
      </c>
      <c r="J24" s="24">
        <f t="shared" si="1"/>
        <v>5390</v>
      </c>
      <c r="K24" s="24" t="str">
        <f t="shared" si="1"/>
        <v>100.0%</v>
      </c>
      <c r="L24" s="23"/>
      <c r="M24" s="24"/>
      <c r="N24" s="24"/>
      <c r="O24" s="22"/>
      <c r="P24" s="22"/>
      <c r="Q24" s="22"/>
      <c r="R24" s="23"/>
      <c r="S24" s="23"/>
      <c r="T24" s="23"/>
      <c r="U24" s="24">
        <v>1500</v>
      </c>
      <c r="V24" s="24">
        <v>1500</v>
      </c>
      <c r="W24" s="24" t="s">
        <v>38</v>
      </c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23"/>
      <c r="AI24" s="23"/>
      <c r="AJ24" s="24">
        <f>AJ25</f>
        <v>3890</v>
      </c>
      <c r="AK24" s="24">
        <f>AK25</f>
        <v>3890</v>
      </c>
      <c r="AL24" s="24" t="str">
        <f>AL25</f>
        <v>100.0%</v>
      </c>
      <c r="AM24" s="23"/>
      <c r="AN24" s="23"/>
      <c r="AO24" s="23"/>
    </row>
    <row r="25" spans="1:41" ht="27" customHeight="1">
      <c r="A25" s="20">
        <v>15</v>
      </c>
      <c r="B25" s="27" t="s">
        <v>39</v>
      </c>
      <c r="C25" s="23">
        <f>VLOOKUP(B25,'[1]中央和地方资金支出_分资金（单位_万元）'!$B$5:$K$26,2,FALSE)</f>
        <v>16582</v>
      </c>
      <c r="D25" s="23">
        <v>16582</v>
      </c>
      <c r="E25" s="22" t="str">
        <f>VLOOKUP(B25,'[1]中央和地方资金支出_分资金（单位_万元）'!$B$5:$K$26,4,FALSE)</f>
        <v>100.0%</v>
      </c>
      <c r="F25" s="23">
        <f>VLOOKUP(B25,'[1]中央和地方资金支出_分资金（单位_万元）'!$B$5:$K$26,5,FALSE)</f>
        <v>11192</v>
      </c>
      <c r="G25" s="23">
        <f>VLOOKUP(B25,'[1]中央和地方资金支出_分资金（单位_万元）'!$B$5:$K$26,6,FALSE)</f>
        <v>11192</v>
      </c>
      <c r="H25" s="23" t="str">
        <f>VLOOKUP(B25,'[1]中央和地方资金支出_分资金（单位_万元）'!$B$5:$K$26,7,FALSE)</f>
        <v>100.0%</v>
      </c>
      <c r="I25" s="23">
        <f>VLOOKUP(B25,'[1]中央和地方资金支出_分资金（单位_万元）'!$B$5:$K$26,8,FALSE)</f>
        <v>5390</v>
      </c>
      <c r="J25" s="23">
        <f>VLOOKUP(B25,'[1]中央和地方资金支出_分资金（单位_万元）'!$B$5:$K$26,9,FALSE)</f>
        <v>5390</v>
      </c>
      <c r="K25" s="23" t="str">
        <f>VLOOKUP(B25,'[1]中央和地方资金支出_分资金（单位_万元）'!$B$5:$K$26,10,FALSE)</f>
        <v>100.0%</v>
      </c>
      <c r="L25" s="23"/>
      <c r="M25" s="23"/>
      <c r="N25" s="23"/>
      <c r="O25" s="22"/>
      <c r="P25" s="22"/>
      <c r="Q25" s="22"/>
      <c r="R25" s="23"/>
      <c r="S25" s="23"/>
      <c r="T25" s="23"/>
      <c r="U25" s="22">
        <f>VLOOKUP(B25,'[5]中央和地方资金支出_分资金（单位_万元）'!$B$5:$E$27,2,FALSE)</f>
        <v>1500</v>
      </c>
      <c r="V25" s="22">
        <f>VLOOKUP(B25,'[5]中央和地方资金支出_分资金（单位_万元）'!$B$5:$E$27,3,FALSE)</f>
        <v>1500</v>
      </c>
      <c r="W25" s="22" t="str">
        <f>VLOOKUP(B25,'[5]中央和地方资金支出_分资金（单位_万元）'!$B$5:$E$27,4,FALSE)</f>
        <v>100.0%</v>
      </c>
      <c r="X25" s="22"/>
      <c r="Y25" s="22"/>
      <c r="Z25" s="22"/>
      <c r="AA25" s="22"/>
      <c r="AB25" s="22"/>
      <c r="AC25" s="22"/>
      <c r="AD25" s="22"/>
      <c r="AE25" s="22"/>
      <c r="AF25" s="22"/>
      <c r="AG25" s="23"/>
      <c r="AH25" s="23"/>
      <c r="AI25" s="23"/>
      <c r="AJ25" s="23">
        <f>VLOOKUP(B25,'[10]中央和地方资金支出_分资金（单位_万元）'!$B$5:$E$30,2,FALSE)</f>
        <v>3890</v>
      </c>
      <c r="AK25" s="23">
        <f>VLOOKUP(B25,'[10]中央和地方资金支出_分资金（单位_万元）'!$B$5:$E$30,3,FALSE)</f>
        <v>3890</v>
      </c>
      <c r="AL25" s="23" t="str">
        <f>VLOOKUP(B25,'[10]中央和地方资金支出_分资金（单位_万元）'!$B$5:$E$30,4,FALSE)</f>
        <v>100.0%</v>
      </c>
      <c r="AM25" s="23"/>
      <c r="AN25" s="23"/>
      <c r="AO25" s="23"/>
    </row>
    <row r="26" spans="1:41" s="26" customFormat="1" ht="27" customHeight="1">
      <c r="A26" s="2"/>
      <c r="B26" s="21" t="s">
        <v>40</v>
      </c>
      <c r="C26" s="24">
        <f>C27+C28+C29</f>
        <v>41948</v>
      </c>
      <c r="D26" s="24">
        <f>D27+D28</f>
        <v>9314.79</v>
      </c>
      <c r="E26" s="32">
        <f>D26/C26</f>
        <v>0.22205564031658245</v>
      </c>
      <c r="F26" s="24">
        <f>F29</f>
        <v>4280</v>
      </c>
      <c r="G26" s="24"/>
      <c r="H26" s="34"/>
      <c r="I26" s="24">
        <f>I27+I28+I29</f>
        <v>37668</v>
      </c>
      <c r="J26" s="24">
        <f>J27+J28</f>
        <v>9314.79</v>
      </c>
      <c r="K26" s="34">
        <f>J26/I26</f>
        <v>0.24728655622809814</v>
      </c>
      <c r="L26" s="23"/>
      <c r="M26" s="24"/>
      <c r="N26" s="24"/>
      <c r="O26" s="24">
        <f>O29</f>
        <v>57</v>
      </c>
      <c r="P26" s="24"/>
      <c r="Q26" s="24"/>
      <c r="R26" s="24">
        <f>R29</f>
        <v>285.5</v>
      </c>
      <c r="S26" s="24"/>
      <c r="T26" s="24"/>
      <c r="U26" s="24">
        <f>U27+U28+U29</f>
        <v>6892.5</v>
      </c>
      <c r="V26" s="24">
        <f>V27</f>
        <v>486.63</v>
      </c>
      <c r="W26" s="24"/>
      <c r="X26" s="24">
        <f>X27+X29</f>
        <v>5211.5</v>
      </c>
      <c r="Y26" s="24">
        <f>Y27</f>
        <v>1917.63</v>
      </c>
      <c r="Z26" s="25">
        <f>Y26/X26</f>
        <v>0.3679612395663437</v>
      </c>
      <c r="AA26" s="24">
        <f>AA27+AA28+AA29</f>
        <v>5162.5</v>
      </c>
      <c r="AB26" s="24">
        <f>AB27+AB28</f>
        <v>2492.9</v>
      </c>
      <c r="AC26" s="25">
        <f>AB26/AA26</f>
        <v>0.48288619854721554</v>
      </c>
      <c r="AD26" s="33">
        <f>AD29</f>
        <v>450</v>
      </c>
      <c r="AE26" s="33"/>
      <c r="AF26" s="33"/>
      <c r="AG26" s="24">
        <f>AG27+AG29</f>
        <v>10243.5</v>
      </c>
      <c r="AH26" s="24">
        <f>AH27</f>
        <v>1668.44</v>
      </c>
      <c r="AI26" s="24"/>
      <c r="AJ26" s="24">
        <f>AJ27+AJ28+AJ29</f>
        <v>5720</v>
      </c>
      <c r="AK26" s="24">
        <f>AK27+AK28</f>
        <v>1107.59</v>
      </c>
      <c r="AL26" s="25">
        <f>AK26/AJ26</f>
        <v>0.19363461538461538</v>
      </c>
      <c r="AM26" s="24">
        <f>AM27+AM29</f>
        <v>3645.5</v>
      </c>
      <c r="AN26" s="24">
        <f>AN27</f>
        <v>1641.6</v>
      </c>
      <c r="AO26" s="25">
        <f>AN26/AM26</f>
        <v>0.4503085996433959</v>
      </c>
    </row>
    <row r="27" spans="1:41" ht="27" customHeight="1">
      <c r="A27" s="20">
        <v>17</v>
      </c>
      <c r="B27" s="27" t="s">
        <v>41</v>
      </c>
      <c r="C27" s="23">
        <f>VLOOKUP(B27,'[1]中央和地方资金支出_分资金（单位_万元）'!$B$5:$K$26,2,FALSE)</f>
        <v>25120</v>
      </c>
      <c r="D27" s="23">
        <f>VLOOKUP(B27,'[1]中央和地方资金支出_分资金（单位_万元）'!$B$5:$K$26,3,FALSE)</f>
        <v>7738.79</v>
      </c>
      <c r="E27" s="22" t="str">
        <f>VLOOKUP(B27,'[1]中央和地方资金支出_分资金（单位_万元）'!$B$5:$K$26,4,FALSE)</f>
        <v>30.8%</v>
      </c>
      <c r="F27" s="23">
        <f>VLOOKUP(B27,'[1]中央和地方资金支出_分资金（单位_万元）'!$B$5:$K$26,5,FALSE)</f>
      </c>
      <c r="G27" s="23">
        <f>VLOOKUP(B27,'[1]中央和地方资金支出_分资金（单位_万元）'!$B$5:$K$26,6,FALSE)</f>
      </c>
      <c r="H27" s="23">
        <f>VLOOKUP(B27,'[1]中央和地方资金支出_分资金（单位_万元）'!$B$5:$K$26,7,FALSE)</f>
      </c>
      <c r="I27" s="23">
        <f>VLOOKUP(B27,'[1]中央和地方资金支出_分资金（单位_万元）'!$B$5:$K$26,8,FALSE)</f>
        <v>25120</v>
      </c>
      <c r="J27" s="23">
        <f>VLOOKUP(B27,'[1]中央和地方资金支出_分资金（单位_万元）'!$B$5:$K$26,9,FALSE)</f>
        <v>7738.79</v>
      </c>
      <c r="K27" s="23" t="str">
        <f>VLOOKUP(B27,'[1]中央和地方资金支出_分资金（单位_万元）'!$B$5:$K$26,10,FALSE)</f>
        <v>30.8%</v>
      </c>
      <c r="L27" s="23"/>
      <c r="M27" s="23"/>
      <c r="N27" s="23"/>
      <c r="O27" s="22"/>
      <c r="P27" s="22"/>
      <c r="Q27" s="22"/>
      <c r="R27" s="23"/>
      <c r="S27" s="23"/>
      <c r="T27" s="23"/>
      <c r="U27" s="22">
        <f>VLOOKUP(B27,'[5]中央和地方资金支出_分资金（单位_万元）'!$B$5:$E$27,2,FALSE)</f>
        <v>664</v>
      </c>
      <c r="V27" s="22">
        <f>VLOOKUP(B27,'[5]中央和地方资金支出_分资金（单位_万元）'!$B$5:$E$27,3,FALSE)</f>
        <v>486.63</v>
      </c>
      <c r="W27" s="22" t="str">
        <f>VLOOKUP(B27,'[5]中央和地方资金支出_分资金（单位_万元）'!$B$5:$E$27,4,FALSE)</f>
        <v>73.3%</v>
      </c>
      <c r="X27" s="22">
        <f>VLOOKUP(B27,'[6]中央和地方资金支出_分资金（单位_万元）'!$B$5:$E$25,2,FALSE)</f>
        <v>2791</v>
      </c>
      <c r="Y27" s="22">
        <f>VLOOKUP(B27,'[6]中央和地方资金支出_分资金（单位_万元）'!$B$5:$E$25,3,FALSE)</f>
        <v>1917.63</v>
      </c>
      <c r="Z27" s="22" t="str">
        <f>VLOOKUP(B27,'[6]中央和地方资金支出_分资金（单位_万元）'!$B$5:$E$25,4,FALSE)</f>
        <v>68.7%</v>
      </c>
      <c r="AA27" s="22">
        <f>VLOOKUP(B27,'[7]中央和地方资金支出_分资金（单位_万元）'!$B$5:$E$26,2,FALSE)</f>
        <v>3953</v>
      </c>
      <c r="AB27" s="22">
        <f>VLOOKUP(B27,'[7]中央和地方资金支出_分资金（单位_万元）'!$B$5:$E$26,3,FALSE)</f>
        <v>1922.9</v>
      </c>
      <c r="AC27" s="22" t="str">
        <f>VLOOKUP(B27,'[7]中央和地方资金支出_分资金（单位_万元）'!$B$5:$E$26,4,FALSE)</f>
        <v>48.6%</v>
      </c>
      <c r="AD27" s="22"/>
      <c r="AE27" s="22"/>
      <c r="AF27" s="22"/>
      <c r="AG27" s="23">
        <f>VLOOKUP(B27,'[9]中央和地方资金支出_分资金（单位_万元）'!$B$5:$E$26,2,FALSE)</f>
        <v>9941</v>
      </c>
      <c r="AH27" s="23">
        <f>VLOOKUP(B27,'[9]中央和地方资金支出_分资金（单位_万元）'!$B$5:$E$26,3,FALSE)</f>
        <v>1668.44</v>
      </c>
      <c r="AI27" s="23" t="str">
        <f>VLOOKUP(B27,'[9]中央和地方资金支出_分资金（单位_万元）'!$B$5:$E$26,4,FALSE)</f>
        <v>16.8%</v>
      </c>
      <c r="AJ27" s="23">
        <f>VLOOKUP(B27,'[10]中央和地方资金支出_分资金（单位_万元）'!$B$5:$E$30,2,FALSE)</f>
        <v>4606</v>
      </c>
      <c r="AK27" s="23">
        <f>VLOOKUP(B27,'[10]中央和地方资金支出_分资金（单位_万元）'!$B$5:$E$30,3,FALSE)</f>
        <v>101.59</v>
      </c>
      <c r="AL27" s="23" t="str">
        <f>VLOOKUP(B27,'[10]中央和地方资金支出_分资金（单位_万元）'!$B$5:$E$30,4,FALSE)</f>
        <v>2.2%</v>
      </c>
      <c r="AM27" s="23">
        <f>VLOOKUP(B27,'[11]中央和地方资金支出_分资金（单位_万元）'!$B$5:$E$25,2,FALSE)</f>
        <v>3165</v>
      </c>
      <c r="AN27" s="23">
        <f>VLOOKUP(B27,'[11]中央和地方资金支出_分资金（单位_万元）'!$B$5:$E$25,3,FALSE)</f>
        <v>1641.6</v>
      </c>
      <c r="AO27" s="23" t="str">
        <f>VLOOKUP(B27,'[11]中央和地方资金支出_分资金（单位_万元）'!$B$5:$E$25,4,FALSE)</f>
        <v>51.9%</v>
      </c>
    </row>
    <row r="28" spans="1:41" ht="27" customHeight="1">
      <c r="A28" s="20">
        <v>18</v>
      </c>
      <c r="B28" s="35" t="s">
        <v>42</v>
      </c>
      <c r="C28" s="36">
        <v>1656</v>
      </c>
      <c r="D28" s="36">
        <v>1576</v>
      </c>
      <c r="E28" s="37">
        <f>D28/C28</f>
        <v>0.9516908212560387</v>
      </c>
      <c r="F28" s="38" t="s">
        <v>43</v>
      </c>
      <c r="G28" s="38" t="s">
        <v>43</v>
      </c>
      <c r="H28" s="38" t="s">
        <v>43</v>
      </c>
      <c r="I28" s="36">
        <v>1656</v>
      </c>
      <c r="J28" s="36">
        <v>1576</v>
      </c>
      <c r="K28" s="37">
        <f>J28/I28</f>
        <v>0.9516908212560387</v>
      </c>
      <c r="L28" s="23"/>
      <c r="M28" s="23"/>
      <c r="N28" s="23"/>
      <c r="O28" s="22"/>
      <c r="P28" s="22"/>
      <c r="Q28" s="22"/>
      <c r="R28" s="23"/>
      <c r="S28" s="23"/>
      <c r="T28" s="23"/>
      <c r="U28" s="22"/>
      <c r="V28" s="22"/>
      <c r="W28" s="22"/>
      <c r="X28" s="22"/>
      <c r="Y28" s="22"/>
      <c r="Z28" s="22"/>
      <c r="AA28" s="22">
        <f>VLOOKUP(B28,'[7]中央和地方资金支出_分资金（单位_万元）'!$B$5:$E$26,2,FALSE)</f>
        <v>650</v>
      </c>
      <c r="AB28" s="22">
        <f>VLOOKUP(B28,'[7]中央和地方资金支出_分资金（单位_万元）'!$B$5:$E$26,3,FALSE)</f>
        <v>570</v>
      </c>
      <c r="AC28" s="22" t="str">
        <f>VLOOKUP(B28,'[7]中央和地方资金支出_分资金（单位_万元）'!$B$5:$E$26,4,FALSE)</f>
        <v>87.7%</v>
      </c>
      <c r="AD28" s="22"/>
      <c r="AE28" s="22"/>
      <c r="AF28" s="22"/>
      <c r="AG28" s="23"/>
      <c r="AH28" s="23"/>
      <c r="AI28" s="23"/>
      <c r="AJ28" s="23">
        <f>VLOOKUP(B28,'[10]中央和地方资金支出_分资金（单位_万元）'!$B$5:$E$30,2,FALSE)</f>
        <v>1006</v>
      </c>
      <c r="AK28" s="23">
        <f>VLOOKUP(B28,'[10]中央和地方资金支出_分资金（单位_万元）'!$B$5:$E$30,3,FALSE)</f>
        <v>1006</v>
      </c>
      <c r="AL28" s="23" t="str">
        <f>VLOOKUP(B28,'[10]中央和地方资金支出_分资金（单位_万元）'!$B$5:$E$30,4,FALSE)</f>
        <v>100.0%</v>
      </c>
      <c r="AM28" s="23"/>
      <c r="AN28" s="23"/>
      <c r="AO28" s="23"/>
    </row>
    <row r="29" spans="1:41" ht="27" customHeight="1">
      <c r="A29" s="20">
        <v>19</v>
      </c>
      <c r="B29" s="27" t="s">
        <v>44</v>
      </c>
      <c r="C29" s="23">
        <f>VLOOKUP(B29,'[1]中央和地方资金支出_分资金（单位_万元）'!$B$5:$K$26,2,FALSE)</f>
        <v>15172</v>
      </c>
      <c r="D29" s="23">
        <f>VLOOKUP(B29,'[1]中央和地方资金支出_分资金（单位_万元）'!$B$5:$K$26,3,FALSE)</f>
      </c>
      <c r="E29" s="22">
        <f>VLOOKUP(B29,'[1]中央和地方资金支出_分资金（单位_万元）'!$B$5:$K$26,4,FALSE)</f>
      </c>
      <c r="F29" s="23">
        <f>VLOOKUP(B29,'[1]中央和地方资金支出_分资金（单位_万元）'!$B$5:$K$26,5,FALSE)</f>
        <v>4280</v>
      </c>
      <c r="G29" s="23">
        <f>VLOOKUP(B29,'[1]中央和地方资金支出_分资金（单位_万元）'!$B$5:$K$26,6,FALSE)</f>
      </c>
      <c r="H29" s="23">
        <f>VLOOKUP(B29,'[1]中央和地方资金支出_分资金（单位_万元）'!$B$5:$K$26,7,FALSE)</f>
      </c>
      <c r="I29" s="23">
        <f>VLOOKUP(B29,'[1]中央和地方资金支出_分资金（单位_万元）'!$B$5:$K$26,8,FALSE)</f>
        <v>10892</v>
      </c>
      <c r="J29" s="23">
        <f>VLOOKUP(B29,'[1]中央和地方资金支出_分资金（单位_万元）'!$B$5:$K$26,9,FALSE)</f>
      </c>
      <c r="K29" s="23">
        <f>VLOOKUP(B29,'[1]中央和地方资金支出_分资金（单位_万元）'!$B$5:$K$26,10,FALSE)</f>
      </c>
      <c r="L29" s="23"/>
      <c r="M29" s="23"/>
      <c r="N29" s="23"/>
      <c r="O29" s="22">
        <f>VLOOKUP(B29,'[3]中央和地方资金支出_分资金（单位_万元）'!$B$5:$E$24,2,FALSE)</f>
        <v>57</v>
      </c>
      <c r="P29" s="22">
        <f>VLOOKUP(B29,'[3]中央和地方资金支出_分资金（单位_万元）'!$B$5:$E$24,3,FALSE)</f>
      </c>
      <c r="Q29" s="22">
        <f>VLOOKUP(B29,'[3]中央和地方资金支出_分资金（单位_万元）'!$B$5:$E$24,4,FALSE)</f>
      </c>
      <c r="R29" s="23">
        <f>VLOOKUP(B29,'[4]中央和地方资金支出_分资金（单位_万元）'!$B$5:$E$24,2,FALSE)</f>
        <v>285.5</v>
      </c>
      <c r="S29" s="23">
        <f>VLOOKUP(B29,'[4]中央和地方资金支出_分资金（单位_万元）'!$B$5:$E$24,3,FALSE)</f>
      </c>
      <c r="T29" s="23">
        <f>VLOOKUP(B29,'[4]中央和地方资金支出_分资金（单位_万元）'!$B$5:$E$24,4,FALSE)</f>
      </c>
      <c r="U29" s="22">
        <f>VLOOKUP(B29,'[5]中央和地方资金支出_分资金（单位_万元）'!$B$5:$E$27,2,FALSE)</f>
        <v>6228.5</v>
      </c>
      <c r="V29" s="22">
        <f>VLOOKUP(B29,'[5]中央和地方资金支出_分资金（单位_万元）'!$B$5:$E$27,3,FALSE)</f>
      </c>
      <c r="W29" s="22">
        <f>VLOOKUP(B29,'[5]中央和地方资金支出_分资金（单位_万元）'!$B$5:$E$27,4,FALSE)</f>
      </c>
      <c r="X29" s="22">
        <f>VLOOKUP(B29,'[6]中央和地方资金支出_分资金（单位_万元）'!$B$5:$E$25,2,FALSE)</f>
        <v>2420.5</v>
      </c>
      <c r="Y29" s="22">
        <f>VLOOKUP(B29,'[6]中央和地方资金支出_分资金（单位_万元）'!$B$5:$E$25,3,FALSE)</f>
      </c>
      <c r="Z29" s="22">
        <f>VLOOKUP(B29,'[6]中央和地方资金支出_分资金（单位_万元）'!$B$5:$E$25,4,FALSE)</f>
      </c>
      <c r="AA29" s="22">
        <f>VLOOKUP(B29,'[7]中央和地方资金支出_分资金（单位_万元）'!$B$5:$E$26,2,FALSE)</f>
        <v>559.5</v>
      </c>
      <c r="AB29" s="22">
        <f>VLOOKUP(B29,'[7]中央和地方资金支出_分资金（单位_万元）'!$B$5:$E$26,3,FALSE)</f>
      </c>
      <c r="AC29" s="22">
        <f>VLOOKUP(B29,'[7]中央和地方资金支出_分资金（单位_万元）'!$B$5:$E$26,4,FALSE)</f>
      </c>
      <c r="AD29" s="22">
        <f>VLOOKUP(B29,'[8]中央和地方资金支出_分资金（单位_万元）'!$B$5:$E$24,2,FALSE)</f>
        <v>450</v>
      </c>
      <c r="AE29" s="22">
        <f>VLOOKUP(B29,'[8]中央和地方资金支出_分资金（单位_万元）'!$B$5:$E$24,3,FALSE)</f>
      </c>
      <c r="AF29" s="22">
        <f>VLOOKUP(B29,'[8]中央和地方资金支出_分资金（单位_万元）'!$B$5:$E$24,4,FALSE)</f>
      </c>
      <c r="AG29" s="23">
        <f>VLOOKUP(B29,'[9]中央和地方资金支出_分资金（单位_万元）'!$B$5:$E$26,2,FALSE)</f>
        <v>302.5</v>
      </c>
      <c r="AH29" s="23">
        <f>VLOOKUP(B29,'[9]中央和地方资金支出_分资金（单位_万元）'!$B$5:$E$26,3,FALSE)</f>
      </c>
      <c r="AI29" s="23">
        <f>VLOOKUP(B29,'[9]中央和地方资金支出_分资金（单位_万元）'!$B$5:$E$26,4,FALSE)</f>
      </c>
      <c r="AJ29" s="23">
        <f>VLOOKUP(B29,'[10]中央和地方资金支出_分资金（单位_万元）'!$B$5:$E$30,2,FALSE)</f>
        <v>108</v>
      </c>
      <c r="AK29" s="23">
        <f>VLOOKUP(B29,'[10]中央和地方资金支出_分资金（单位_万元）'!$B$5:$E$30,3,FALSE)</f>
      </c>
      <c r="AL29" s="23">
        <f>VLOOKUP(B29,'[10]中央和地方资金支出_分资金（单位_万元）'!$B$5:$E$30,4,FALSE)</f>
      </c>
      <c r="AM29" s="23">
        <f>VLOOKUP(B29,'[11]中央和地方资金支出_分资金（单位_万元）'!$B$5:$E$25,2,FALSE)</f>
        <v>480.5</v>
      </c>
      <c r="AN29" s="23">
        <f>VLOOKUP(B29,'[11]中央和地方资金支出_分资金（单位_万元）'!$B$5:$E$25,3,FALSE)</f>
      </c>
      <c r="AO29" s="23">
        <f>VLOOKUP(B29,'[11]中央和地方资金支出_分资金（单位_万元）'!$B$5:$E$25,4,FALSE)</f>
      </c>
    </row>
    <row r="30" spans="1:41" s="26" customFormat="1" ht="27" customHeight="1">
      <c r="A30" s="2"/>
      <c r="B30" s="21" t="s">
        <v>45</v>
      </c>
      <c r="C30" s="24">
        <f>C31+C32</f>
        <v>8904.97</v>
      </c>
      <c r="D30" s="24">
        <f>D31+D32</f>
        <v>6499.67</v>
      </c>
      <c r="E30" s="32">
        <f>D30/C30</f>
        <v>0.7298924083966595</v>
      </c>
      <c r="F30" s="24">
        <f>F32</f>
        <v>107.95</v>
      </c>
      <c r="G30" s="24">
        <f>G32</f>
        <v>2.09</v>
      </c>
      <c r="H30" s="34">
        <f>G30/F30</f>
        <v>0.01936081519221862</v>
      </c>
      <c r="I30" s="24">
        <f>I31+I32</f>
        <v>8797.02</v>
      </c>
      <c r="J30" s="24">
        <f>J31+J32</f>
        <v>6497.58</v>
      </c>
      <c r="K30" s="34">
        <f>J30/I30</f>
        <v>0.7386114843435617</v>
      </c>
      <c r="L30" s="24">
        <f>L32</f>
        <v>4109.21</v>
      </c>
      <c r="M30" s="24">
        <f>M32</f>
        <v>2262.29</v>
      </c>
      <c r="N30" s="24" t="str">
        <f>N32</f>
        <v>55.1%</v>
      </c>
      <c r="O30" s="24">
        <f>O32+O31</f>
        <v>2989.84</v>
      </c>
      <c r="P30" s="24">
        <f>SUM(P31:P32)</f>
        <v>2989.84</v>
      </c>
      <c r="Q30" s="25">
        <f>P30/O30</f>
        <v>1</v>
      </c>
      <c r="R30" s="24">
        <f>R31</f>
        <v>7</v>
      </c>
      <c r="S30" s="24">
        <f>S31</f>
        <v>7</v>
      </c>
      <c r="T30" s="25">
        <f>S30/R30</f>
        <v>1</v>
      </c>
      <c r="U30" s="24">
        <f>U31+U32</f>
        <v>184.69</v>
      </c>
      <c r="V30" s="24">
        <f>V32+V31</f>
        <v>184.69</v>
      </c>
      <c r="W30" s="25">
        <f>V30/U30</f>
        <v>1</v>
      </c>
      <c r="X30" s="24">
        <f>X31</f>
        <v>32.2</v>
      </c>
      <c r="Y30" s="24"/>
      <c r="Z30" s="24"/>
      <c r="AA30" s="24">
        <f>AA31</f>
        <v>53.2</v>
      </c>
      <c r="AB30" s="24"/>
      <c r="AC30" s="33"/>
      <c r="AD30" s="33">
        <f>AD31</f>
        <v>29.4</v>
      </c>
      <c r="AE30" s="33">
        <f>AE31</f>
        <v>29.4</v>
      </c>
      <c r="AF30" s="40">
        <f>AE30/AD30</f>
        <v>1</v>
      </c>
      <c r="AG30" s="24">
        <f>AG31+AG32</f>
        <v>163.44</v>
      </c>
      <c r="AH30" s="24">
        <f>AH31+AH32</f>
        <v>48.650000000000006</v>
      </c>
      <c r="AI30" s="25">
        <f>AH30/AG30</f>
        <v>0.2976627508565835</v>
      </c>
      <c r="AJ30" s="24">
        <f>AJ31+AJ32</f>
        <v>1121.64</v>
      </c>
      <c r="AK30" s="24">
        <f>AK32</f>
        <v>869.31</v>
      </c>
      <c r="AL30" s="25">
        <f>AK30/AJ30</f>
        <v>0.7750347705146035</v>
      </c>
      <c r="AM30" s="24">
        <f>AM31</f>
        <v>106.4</v>
      </c>
      <c r="AN30" s="24">
        <f>AN31</f>
        <v>106.4</v>
      </c>
      <c r="AO30" s="24"/>
    </row>
    <row r="31" spans="1:41" ht="27" customHeight="1">
      <c r="A31" s="20">
        <v>16</v>
      </c>
      <c r="B31" s="27" t="s">
        <v>46</v>
      </c>
      <c r="C31" s="23">
        <f>VLOOKUP(B31,'[1]中央和地方资金支出_分资金（单位_万元）'!$B$5:$K$26,2,FALSE)</f>
        <v>553</v>
      </c>
      <c r="D31" s="23">
        <f>VLOOKUP(B31,'[1]中央和地方资金支出_分资金（单位_万元）'!$B$5:$K$26,3,FALSE)</f>
        <v>173.6</v>
      </c>
      <c r="E31" s="22" t="str">
        <f>VLOOKUP(B31,'[1]中央和地方资金支出_分资金（单位_万元）'!$B$5:$K$26,4,FALSE)</f>
        <v>31.4%</v>
      </c>
      <c r="F31" s="23">
        <f>VLOOKUP(B31,'[1]中央和地方资金支出_分资金（单位_万元）'!$B$5:$K$26,5,FALSE)</f>
      </c>
      <c r="G31" s="23">
        <f>VLOOKUP(B31,'[1]中央和地方资金支出_分资金（单位_万元）'!$B$5:$K$26,6,FALSE)</f>
      </c>
      <c r="H31" s="23">
        <f>VLOOKUP(B31,'[1]中央和地方资金支出_分资金（单位_万元）'!$B$5:$K$26,7,FALSE)</f>
      </c>
      <c r="I31" s="23">
        <f>VLOOKUP(B31,'[1]中央和地方资金支出_分资金（单位_万元）'!$B$5:$K$26,8,FALSE)</f>
        <v>553</v>
      </c>
      <c r="J31" s="23">
        <f>VLOOKUP(B31,'[1]中央和地方资金支出_分资金（单位_万元）'!$B$5:$K$26,9,FALSE)</f>
        <v>173.6</v>
      </c>
      <c r="K31" s="23" t="str">
        <f>VLOOKUP(B31,'[1]中央和地方资金支出_分资金（单位_万元）'!$B$5:$K$26,10,FALSE)</f>
        <v>31.4%</v>
      </c>
      <c r="L31" s="23"/>
      <c r="M31" s="23"/>
      <c r="N31" s="23"/>
      <c r="O31" s="22">
        <f>VLOOKUP(B31,'[3]中央和地方资金支出_分资金（单位_万元）'!$B$5:$E$24,2,FALSE)</f>
        <v>1.4</v>
      </c>
      <c r="P31" s="22">
        <f>VLOOKUP(B31,'[3]中央和地方资金支出_分资金（单位_万元）'!$B$5:$E$24,3,FALSE)</f>
        <v>1.4</v>
      </c>
      <c r="Q31" s="22" t="str">
        <f>VLOOKUP(B31,'[3]中央和地方资金支出_分资金（单位_万元）'!$B$5:$E$24,4,FALSE)</f>
        <v>100.0%</v>
      </c>
      <c r="R31" s="23">
        <f>VLOOKUP(B31,'[4]中央和地方资金支出_分资金（单位_万元）'!$B$5:$E$24,2,FALSE)</f>
        <v>7</v>
      </c>
      <c r="S31" s="23">
        <f>VLOOKUP(B31,'[4]中央和地方资金支出_分资金（单位_万元）'!$B$5:$E$24,3,FALSE)</f>
        <v>7</v>
      </c>
      <c r="T31" s="23" t="str">
        <f>VLOOKUP(B31,'[4]中央和地方资金支出_分资金（单位_万元）'!$B$5:$E$24,4,FALSE)</f>
        <v>100.0%</v>
      </c>
      <c r="U31" s="22">
        <f>VLOOKUP(B31,'[5]中央和地方资金支出_分资金（单位_万元）'!$B$5:$E$27,2,FALSE)</f>
        <v>9.8</v>
      </c>
      <c r="V31" s="22">
        <f>VLOOKUP(B31,'[5]中央和地方资金支出_分资金（单位_万元）'!$B$5:$E$27,3,FALSE)</f>
        <v>9.8</v>
      </c>
      <c r="W31" s="22" t="str">
        <f>VLOOKUP(B31,'[5]中央和地方资金支出_分资金（单位_万元）'!$B$5:$E$27,4,FALSE)</f>
        <v>100.0%</v>
      </c>
      <c r="X31" s="22">
        <f>VLOOKUP(B31,'[6]中央和地方资金支出_分资金（单位_万元）'!$B$5:$E$25,2,FALSE)</f>
        <v>32.2</v>
      </c>
      <c r="Y31" s="22">
        <f>VLOOKUP(B31,'[6]中央和地方资金支出_分资金（单位_万元）'!$B$5:$E$25,3,FALSE)</f>
      </c>
      <c r="Z31" s="22">
        <f>VLOOKUP(B31,'[6]中央和地方资金支出_分资金（单位_万元）'!$B$5:$E$25,4,FALSE)</f>
      </c>
      <c r="AA31" s="22">
        <f>VLOOKUP(B31,'[7]中央和地方资金支出_分资金（单位_万元）'!$B$5:$E$26,2,FALSE)</f>
        <v>53.2</v>
      </c>
      <c r="AB31" s="22">
        <f>VLOOKUP(B31,'[7]中央和地方资金支出_分资金（单位_万元）'!$B$5:$E$26,3,FALSE)</f>
      </c>
      <c r="AC31" s="22">
        <f>VLOOKUP(B31,'[7]中央和地方资金支出_分资金（单位_万元）'!$B$5:$E$26,4,FALSE)</f>
      </c>
      <c r="AD31" s="22">
        <f>VLOOKUP(B31,'[8]中央和地方资金支出_分资金（单位_万元）'!$B$5:$E$24,2,FALSE)</f>
        <v>29.4</v>
      </c>
      <c r="AE31" s="22">
        <f>VLOOKUP(B31,'[8]中央和地方资金支出_分资金（单位_万元）'!$B$5:$E$24,3,FALSE)</f>
        <v>29.4</v>
      </c>
      <c r="AF31" s="22" t="str">
        <f>VLOOKUP(B31,'[8]中央和地方资金支出_分资金（单位_万元）'!$B$5:$E$24,4,FALSE)</f>
        <v>100.0%</v>
      </c>
      <c r="AG31" s="23">
        <f>VLOOKUP(B31,'[9]中央和地方资金支出_分资金（单位_万元）'!$B$5:$E$26,2,FALSE)</f>
        <v>106.4</v>
      </c>
      <c r="AH31" s="23">
        <f>VLOOKUP(B31,'[9]中央和地方资金支出_分资金（单位_万元）'!$B$5:$E$26,3,FALSE)</f>
        <v>19.6</v>
      </c>
      <c r="AI31" s="23" t="str">
        <f>VLOOKUP(B31,'[9]中央和地方资金支出_分资金（单位_万元）'!$B$5:$E$26,4,FALSE)</f>
        <v>18.4%</v>
      </c>
      <c r="AJ31" s="23">
        <f>VLOOKUP(B31,'[10]中央和地方资金支出_分资金（单位_万元）'!$B$5:$E$30,2,FALSE)</f>
        <v>207.2</v>
      </c>
      <c r="AK31" s="23">
        <f>VLOOKUP(B31,'[10]中央和地方资金支出_分资金（单位_万元）'!$B$5:$E$30,3,FALSE)</f>
      </c>
      <c r="AL31" s="23">
        <f>VLOOKUP(B31,'[10]中央和地方资金支出_分资金（单位_万元）'!$B$5:$E$30,4,FALSE)</f>
      </c>
      <c r="AM31" s="23">
        <f>VLOOKUP(B31,'[11]中央和地方资金支出_分资金（单位_万元）'!$B$5:$E$25,2,FALSE)</f>
        <v>106.4</v>
      </c>
      <c r="AN31" s="23">
        <f>VLOOKUP(B31,'[11]中央和地方资金支出_分资金（单位_万元）'!$B$5:$E$25,3,FALSE)</f>
        <v>106.4</v>
      </c>
      <c r="AO31" s="23" t="str">
        <f>VLOOKUP(B31,'[11]中央和地方资金支出_分资金（单位_万元）'!$B$5:$E$25,4,FALSE)</f>
        <v>100.0%</v>
      </c>
    </row>
    <row r="32" spans="1:41" ht="27" customHeight="1">
      <c r="A32" s="20">
        <v>20</v>
      </c>
      <c r="B32" s="27" t="s">
        <v>47</v>
      </c>
      <c r="C32" s="23">
        <f>VLOOKUP(B32,'[1]中央和地方资金支出_分资金（单位_万元）'!$B$5:$K$26,2,FALSE)</f>
        <v>8351.97</v>
      </c>
      <c r="D32" s="23">
        <f>VLOOKUP(B32,'[1]中央和地方资金支出_分资金（单位_万元）'!$B$5:$K$26,3,FALSE)</f>
        <v>6326.07</v>
      </c>
      <c r="E32" s="22" t="str">
        <f>VLOOKUP(B32,'[1]中央和地方资金支出_分资金（单位_万元）'!$B$5:$K$26,4,FALSE)</f>
        <v>75.7%</v>
      </c>
      <c r="F32" s="23">
        <f>VLOOKUP(B32,'[1]中央和地方资金支出_分资金（单位_万元）'!$B$5:$K$26,5,FALSE)</f>
        <v>107.95</v>
      </c>
      <c r="G32" s="23">
        <f>VLOOKUP(B32,'[1]中央和地方资金支出_分资金（单位_万元）'!$B$5:$K$26,6,FALSE)</f>
        <v>2.09</v>
      </c>
      <c r="H32" s="23" t="str">
        <f>VLOOKUP(B32,'[1]中央和地方资金支出_分资金（单位_万元）'!$B$5:$K$26,7,FALSE)</f>
        <v>1.9%</v>
      </c>
      <c r="I32" s="23">
        <f>VLOOKUP(B32,'[1]中央和地方资金支出_分资金（单位_万元）'!$B$5:$K$26,8,FALSE)</f>
        <v>8244.02</v>
      </c>
      <c r="J32" s="23">
        <f>VLOOKUP(B32,'[1]中央和地方资金支出_分资金（单位_万元）'!$B$5:$K$26,9,FALSE)</f>
        <v>6323.98</v>
      </c>
      <c r="K32" s="23" t="str">
        <f>VLOOKUP(B32,'[1]中央和地方资金支出_分资金（单位_万元）'!$B$5:$K$26,10,FALSE)</f>
        <v>76.7%</v>
      </c>
      <c r="L32" s="23">
        <f>VLOOKUP(B32,'[2]中央和地方资金支出_分资金（单位_万元）'!$B$5:$E$22,2,FALSE)</f>
        <v>4109.21</v>
      </c>
      <c r="M32" s="23">
        <f>VLOOKUP(B32,'[2]中央和地方资金支出_分资金（单位_万元）'!$B$5:$E$22,3,FALSE)</f>
        <v>2262.29</v>
      </c>
      <c r="N32" s="23" t="str">
        <f>VLOOKUP(B32,'[2]中央和地方资金支出_分资金（单位_万元）'!$B$5:$E$22,4,FALSE)</f>
        <v>55.1%</v>
      </c>
      <c r="O32" s="22">
        <f>VLOOKUP(B32,'[3]中央和地方资金支出_分资金（单位_万元）'!$B$5:$E$24,2,FALSE)</f>
        <v>2988.44</v>
      </c>
      <c r="P32" s="22">
        <f>VLOOKUP(B32,'[3]中央和地方资金支出_分资金（单位_万元）'!$B$5:$E$24,3,FALSE)</f>
        <v>2988.44</v>
      </c>
      <c r="Q32" s="22" t="str">
        <f>VLOOKUP(B32,'[3]中央和地方资金支出_分资金（单位_万元）'!$B$5:$E$24,4,FALSE)</f>
        <v>100.0%</v>
      </c>
      <c r="R32" s="23"/>
      <c r="S32" s="23"/>
      <c r="T32" s="23"/>
      <c r="U32" s="22">
        <f>VLOOKUP(B32,'[5]中央和地方资金支出_分资金（单位_万元）'!$B$5:$E$27,2,FALSE)</f>
        <v>174.89</v>
      </c>
      <c r="V32" s="22">
        <f>VLOOKUP(B32,'[5]中央和地方资金支出_分资金（单位_万元）'!$B$5:$E$27,3,FALSE)</f>
        <v>174.89</v>
      </c>
      <c r="W32" s="22" t="str">
        <f>VLOOKUP(B32,'[5]中央和地方资金支出_分资金（单位_万元）'!$B$5:$E$27,4,FALSE)</f>
        <v>100.0%</v>
      </c>
      <c r="X32" s="22"/>
      <c r="Y32" s="22"/>
      <c r="Z32" s="22"/>
      <c r="AA32" s="22"/>
      <c r="AB32" s="22"/>
      <c r="AC32" s="22"/>
      <c r="AD32" s="22"/>
      <c r="AE32" s="22"/>
      <c r="AF32" s="22"/>
      <c r="AG32" s="23">
        <f>VLOOKUP(B32,'[9]中央和地方资金支出_分资金（单位_万元）'!$B$5:$E$26,2,FALSE)</f>
        <v>57.04</v>
      </c>
      <c r="AH32" s="23">
        <f>VLOOKUP(B32,'[9]中央和地方资金支出_分资金（单位_万元）'!$B$5:$E$26,3,FALSE)</f>
        <v>29.05</v>
      </c>
      <c r="AI32" s="23" t="str">
        <f>VLOOKUP(B32,'[9]中央和地方资金支出_分资金（单位_万元）'!$B$5:$E$26,4,FALSE)</f>
        <v>50.9%</v>
      </c>
      <c r="AJ32" s="23">
        <f>VLOOKUP(B32,'[10]中央和地方资金支出_分资金（单位_万元）'!$B$5:$E$30,2,FALSE)</f>
        <v>914.44</v>
      </c>
      <c r="AK32" s="23">
        <f>VLOOKUP(B32,'[10]中央和地方资金支出_分资金（单位_万元）'!$B$5:$E$30,3,FALSE)</f>
        <v>869.31</v>
      </c>
      <c r="AL32" s="23" t="str">
        <f>VLOOKUP(B32,'[10]中央和地方资金支出_分资金（单位_万元）'!$B$5:$E$30,4,FALSE)</f>
        <v>95.1%</v>
      </c>
      <c r="AM32" s="23"/>
      <c r="AN32" s="23"/>
      <c r="AO32" s="23"/>
    </row>
    <row r="33" spans="1:41" s="26" customFormat="1" ht="27" customHeight="1">
      <c r="A33" s="2"/>
      <c r="B33" s="21" t="s">
        <v>48</v>
      </c>
      <c r="C33" s="24">
        <f>C34</f>
        <v>307100</v>
      </c>
      <c r="D33" s="24">
        <f>D34</f>
        <v>307100</v>
      </c>
      <c r="E33" s="34">
        <f>D33/C33</f>
        <v>1</v>
      </c>
      <c r="F33" s="24"/>
      <c r="G33" s="24">
        <f aca="true" t="shared" si="2" ref="G33:V33">G34</f>
      </c>
      <c r="H33" s="24">
        <f t="shared" si="2"/>
      </c>
      <c r="I33" s="24">
        <f t="shared" si="2"/>
        <v>307100</v>
      </c>
      <c r="J33" s="24">
        <f t="shared" si="2"/>
        <v>307100</v>
      </c>
      <c r="K33" s="34">
        <f>J33/I33</f>
        <v>1</v>
      </c>
      <c r="L33" s="24">
        <f>L34</f>
        <v>3753</v>
      </c>
      <c r="M33" s="24">
        <f t="shared" si="2"/>
        <v>3753</v>
      </c>
      <c r="N33" s="24" t="str">
        <f t="shared" si="2"/>
        <v>100.0%</v>
      </c>
      <c r="O33" s="24">
        <f t="shared" si="2"/>
        <v>5342</v>
      </c>
      <c r="P33" s="24">
        <f t="shared" si="2"/>
        <v>5342</v>
      </c>
      <c r="Q33" s="24" t="str">
        <f t="shared" si="2"/>
        <v>100.0%</v>
      </c>
      <c r="R33" s="24">
        <f t="shared" si="2"/>
        <v>7128</v>
      </c>
      <c r="S33" s="24">
        <f t="shared" si="2"/>
        <v>7128</v>
      </c>
      <c r="T33" s="24" t="str">
        <f t="shared" si="2"/>
        <v>100.0%</v>
      </c>
      <c r="U33" s="24">
        <f t="shared" si="2"/>
        <v>7442</v>
      </c>
      <c r="V33" s="24">
        <f t="shared" si="2"/>
        <v>7442</v>
      </c>
      <c r="W33" s="24" t="s">
        <v>38</v>
      </c>
      <c r="X33" s="24">
        <f>X34</f>
        <v>52332</v>
      </c>
      <c r="Y33" s="24">
        <f>Y34</f>
        <v>52332</v>
      </c>
      <c r="Z33" s="24" t="str">
        <f>Z34</f>
        <v>100.0%</v>
      </c>
      <c r="AA33" s="24">
        <f>AA34</f>
        <v>49930</v>
      </c>
      <c r="AB33" s="24">
        <f>AB34</f>
        <v>49930</v>
      </c>
      <c r="AC33" s="34" t="str">
        <f>AC34</f>
        <v>100.0%</v>
      </c>
      <c r="AD33" s="24">
        <f>AD34</f>
        <v>10</v>
      </c>
      <c r="AE33" s="24">
        <f>AE34</f>
        <v>10</v>
      </c>
      <c r="AF33" s="33" t="s">
        <v>38</v>
      </c>
      <c r="AG33" s="24">
        <f>AG34</f>
        <v>77241</v>
      </c>
      <c r="AH33" s="24">
        <f>AH34</f>
        <v>77241</v>
      </c>
      <c r="AI33" s="34">
        <f>AH33/AG33</f>
        <v>1</v>
      </c>
      <c r="AJ33" s="24">
        <f>AJ34</f>
        <v>67463</v>
      </c>
      <c r="AK33" s="24">
        <f>AK34</f>
        <v>67463</v>
      </c>
      <c r="AL33" s="34">
        <f>AK33/AJ33</f>
        <v>1</v>
      </c>
      <c r="AM33" s="24">
        <f>AM34</f>
        <v>36459</v>
      </c>
      <c r="AN33" s="24">
        <f>AN34</f>
        <v>36459</v>
      </c>
      <c r="AO33" s="34">
        <f>AN33/AM33</f>
        <v>1</v>
      </c>
    </row>
    <row r="34" spans="1:41" ht="27" customHeight="1">
      <c r="A34" s="20">
        <v>21</v>
      </c>
      <c r="B34" s="28" t="s">
        <v>49</v>
      </c>
      <c r="C34" s="36">
        <v>307100</v>
      </c>
      <c r="D34" s="36">
        <v>307100</v>
      </c>
      <c r="E34" s="39" t="s">
        <v>38</v>
      </c>
      <c r="F34" s="23"/>
      <c r="G34" s="38" t="s">
        <v>43</v>
      </c>
      <c r="H34" s="38" t="s">
        <v>43</v>
      </c>
      <c r="I34" s="36">
        <v>307100</v>
      </c>
      <c r="J34" s="36">
        <v>307100</v>
      </c>
      <c r="K34" s="39" t="s">
        <v>38</v>
      </c>
      <c r="L34" s="36">
        <v>3753</v>
      </c>
      <c r="M34" s="36">
        <v>3753</v>
      </c>
      <c r="N34" s="39" t="s">
        <v>38</v>
      </c>
      <c r="O34" s="22">
        <f>VLOOKUP(B34,'[3]中央和地方资金支出_分资金（单位_万元）'!$B$5:$E$24,2,FALSE)</f>
        <v>5342</v>
      </c>
      <c r="P34" s="22">
        <f>VLOOKUP(B34,'[3]中央和地方资金支出_分资金（单位_万元）'!$B$5:$E$24,3,FALSE)</f>
        <v>5342</v>
      </c>
      <c r="Q34" s="22" t="str">
        <f>VLOOKUP(B34,'[3]中央和地方资金支出_分资金（单位_万元）'!$B$5:$E$24,4,FALSE)</f>
        <v>100.0%</v>
      </c>
      <c r="R34" s="23">
        <f>VLOOKUP(B34,'[4]中央和地方资金支出_分资金（单位_万元）'!$B$5:$E$24,2,FALSE)</f>
        <v>7128</v>
      </c>
      <c r="S34" s="23">
        <f>VLOOKUP(B34,'[4]中央和地方资金支出_分资金（单位_万元）'!$B$5:$E$24,3,FALSE)</f>
        <v>7128</v>
      </c>
      <c r="T34" s="23" t="str">
        <f>VLOOKUP(B34,'[4]中央和地方资金支出_分资金（单位_万元）'!$B$5:$E$24,4,FALSE)</f>
        <v>100.0%</v>
      </c>
      <c r="U34" s="22">
        <f>VLOOKUP(B34,'[5]中央和地方资金支出_分资金（单位_万元）'!$B$5:$E$27,2,FALSE)</f>
        <v>7442</v>
      </c>
      <c r="V34" s="22">
        <f>VLOOKUP(B34,'[5]中央和地方资金支出_分资金（单位_万元）'!$B$5:$E$27,3,FALSE)</f>
        <v>7442</v>
      </c>
      <c r="W34" s="22" t="str">
        <f>VLOOKUP(B34,'[5]中央和地方资金支出_分资金（单位_万元）'!$B$5:$E$27,4,FALSE)</f>
        <v>100.0%</v>
      </c>
      <c r="X34" s="22">
        <f>VLOOKUP(B34,'[6]中央和地方资金支出_分资金（单位_万元）'!$B$5:$E$25,2,FALSE)</f>
        <v>52332</v>
      </c>
      <c r="Y34" s="22">
        <f>VLOOKUP(B34,'[6]中央和地方资金支出_分资金（单位_万元）'!$B$5:$E$25,3,FALSE)</f>
        <v>52332</v>
      </c>
      <c r="Z34" s="22" t="str">
        <f>VLOOKUP(B34,'[6]中央和地方资金支出_分资金（单位_万元）'!$B$5:$E$25,4,FALSE)</f>
        <v>100.0%</v>
      </c>
      <c r="AA34" s="22">
        <f>VLOOKUP(B34,'[7]中央和地方资金支出_分资金（单位_万元）'!$B$5:$E$26,2,FALSE)</f>
        <v>49930</v>
      </c>
      <c r="AB34" s="22">
        <f>VLOOKUP(B34,'[7]中央和地方资金支出_分资金（单位_万元）'!$B$5:$E$26,3,FALSE)</f>
        <v>49930</v>
      </c>
      <c r="AC34" s="22" t="str">
        <f>VLOOKUP(B34,'[7]中央和地方资金支出_分资金（单位_万元）'!$B$5:$E$26,4,FALSE)</f>
        <v>100.0%</v>
      </c>
      <c r="AD34" s="22">
        <f>VLOOKUP(B34,'[8]中央和地方资金支出_分资金（单位_万元）'!$B$5:$E$24,2,FALSE)</f>
        <v>10</v>
      </c>
      <c r="AE34" s="22">
        <f>VLOOKUP(B34,'[8]中央和地方资金支出_分资金（单位_万元）'!$B$5:$E$24,3,FALSE)</f>
        <v>10</v>
      </c>
      <c r="AF34" s="22" t="str">
        <f>VLOOKUP(B34,'[8]中央和地方资金支出_分资金（单位_万元）'!$B$5:$E$24,4,FALSE)</f>
        <v>100.0%</v>
      </c>
      <c r="AG34" s="23">
        <v>77241</v>
      </c>
      <c r="AH34" s="23">
        <v>77241</v>
      </c>
      <c r="AI34" s="41">
        <v>1</v>
      </c>
      <c r="AJ34" s="23">
        <f>VLOOKUP(B34,'[10]中央和地方资金支出_分资金（单位_万元）'!$B$5:$E$30,2,FALSE)</f>
        <v>67463</v>
      </c>
      <c r="AK34" s="23">
        <f>VLOOKUP(B34,'[10]中央和地方资金支出_分资金（单位_万元）'!$B$5:$E$30,3,FALSE)</f>
        <v>67463</v>
      </c>
      <c r="AL34" s="23" t="str">
        <f>VLOOKUP(B34,'[10]中央和地方资金支出_分资金（单位_万元）'!$B$5:$E$30,4,FALSE)</f>
        <v>100.0%</v>
      </c>
      <c r="AM34" s="23">
        <f>VLOOKUP(B34,'[11]中央和地方资金支出_分资金（单位_万元）'!$B$5:$E$25,2,FALSE)</f>
        <v>36459</v>
      </c>
      <c r="AN34" s="23">
        <f>VLOOKUP(B34,'[11]中央和地方资金支出_分资金（单位_万元）'!$B$5:$E$25,3,FALSE)</f>
        <v>36459</v>
      </c>
      <c r="AO34" s="23" t="str">
        <f>VLOOKUP(B34,'[11]中央和地方资金支出_分资金（单位_万元）'!$B$5:$E$25,4,FALSE)</f>
        <v>100.0%</v>
      </c>
    </row>
  </sheetData>
  <sheetProtection/>
  <mergeCells count="56">
    <mergeCell ref="AM4:AM5"/>
    <mergeCell ref="AN4:AN5"/>
    <mergeCell ref="AO4:AO5"/>
    <mergeCell ref="AN2:AO2"/>
    <mergeCell ref="AG4:AG5"/>
    <mergeCell ref="AH4:AH5"/>
    <mergeCell ref="AI4:AI5"/>
    <mergeCell ref="AJ4:AJ5"/>
    <mergeCell ref="AK4:AK5"/>
    <mergeCell ref="AL4:AL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J3:AL3"/>
    <mergeCell ref="AM3:AO3"/>
    <mergeCell ref="A3:A5"/>
    <mergeCell ref="B3:B5"/>
    <mergeCell ref="C4:C5"/>
    <mergeCell ref="D4:D5"/>
    <mergeCell ref="E4:E5"/>
    <mergeCell ref="F4:F5"/>
    <mergeCell ref="G4:G5"/>
    <mergeCell ref="H4:H5"/>
    <mergeCell ref="R3:T3"/>
    <mergeCell ref="U3:W3"/>
    <mergeCell ref="X3:Z3"/>
    <mergeCell ref="AA3:AC3"/>
    <mergeCell ref="AD3:AF3"/>
    <mergeCell ref="AG3:AI3"/>
    <mergeCell ref="A1:P1"/>
    <mergeCell ref="C3:E3"/>
    <mergeCell ref="F3:H3"/>
    <mergeCell ref="I3:K3"/>
    <mergeCell ref="L3:N3"/>
    <mergeCell ref="O3:Q3"/>
  </mergeCells>
  <printOptions/>
  <pageMargins left="0.39305555555555555" right="0.39305555555555555" top="0.4722222222222222" bottom="0.4722222222222222" header="0.5" footer="0.5"/>
  <pageSetup fitToWidth="0" fitToHeight="1" horizontalDpi="300" verticalDpi="3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梁淑娇</cp:lastModifiedBy>
  <cp:lastPrinted>2022-01-10T09:03:11Z</cp:lastPrinted>
  <dcterms:created xsi:type="dcterms:W3CDTF">2021-06-28T06:56:54Z</dcterms:created>
  <dcterms:modified xsi:type="dcterms:W3CDTF">2022-01-10T09:16:52Z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